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showInkAnnotation="0" codeName="ThisWorkbook" defaultThemeVersion="166925"/>
  <mc:AlternateContent xmlns:mc="http://schemas.openxmlformats.org/markup-compatibility/2006">
    <mc:Choice Requires="x15">
      <x15ac:absPath xmlns:x15ac="http://schemas.microsoft.com/office/spreadsheetml/2010/11/ac" url="https://sgdcs.sgnet.gov.sg/sites/IMDA-collabdivsmegd3/Shared Documents/SGDPA/01 Checklist/2025/01 May 2025/"/>
    </mc:Choice>
  </mc:AlternateContent>
  <xr:revisionPtr revIDLastSave="7" documentId="13_ncr:1_{95F5B785-12E3-4ABE-819B-191B7C00E8BC}" xr6:coauthVersionLast="47" xr6:coauthVersionMax="47" xr10:uidLastSave="{1E5B8494-A52D-42F2-9179-6DB969115B41}"/>
  <workbookProtection workbookAlgorithmName="SHA-512" workbookHashValue="0MVrlggo7MYLlayUKPP7wPKWo3VlzjppemKJlfbhdPn59ELad67YwxfTs3rRCrAyJujgDOCHrP0kWw1yq1iX8g==" workbookSaltValue="veIYYc1c4p22WU+js/2q+g==" workbookSpinCount="100000" lockStructure="1"/>
  <bookViews>
    <workbookView xWindow="-108" yWindow="-108" windowWidth="23256" windowHeight="14976" tabRatio="785" xr2:uid="{2194CD0C-084C-45AB-950C-C2493CE9D21E}"/>
  </bookViews>
  <sheets>
    <sheet name="Instructions" sheetId="1" r:id="rId1"/>
    <sheet name="General Assessment" sheetId="2" r:id="rId2"/>
    <sheet name="Solution Category Requirements" sheetId="7" r:id="rId3"/>
    <sheet name="Satisfaction Survey" sheetId="16" r:id="rId4"/>
    <sheet name="Overall Dashboard" sheetId="15" r:id="rId5"/>
    <sheet name="Data for graphs" sheetId="8" state="hidden" r:id="rId6"/>
    <sheet name="Survey link" sheetId="17" state="hidden" r:id="rId7"/>
    <sheet name="Dropdown" sheetId="4" state="hidden" r:id="rId8"/>
  </sheets>
  <definedNames>
    <definedName name="_01">#REF!</definedName>
    <definedName name="_02">#REF!</definedName>
    <definedName name="_03">#REF!</definedName>
    <definedName name="_04">#REF!</definedName>
    <definedName name="_05">#REF!</definedName>
    <definedName name="_06">#REF!</definedName>
    <definedName name="_07">#REF!</definedName>
    <definedName name="_08">#REF!</definedName>
    <definedName name="_09">#REF!</definedName>
    <definedName name="_10">#REF!</definedName>
    <definedName name="_11">#REF!</definedName>
    <definedName name="_12">#REF!</definedName>
    <definedName name="_13">#REF!</definedName>
    <definedName name="_14">#REF!</definedName>
    <definedName name="_15">#REF!</definedName>
    <definedName name="_16">#REF!</definedName>
    <definedName name="_17">#REF!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8" l="1"/>
  <c r="A8" i="2"/>
  <c r="D6" i="17" l="1"/>
  <c r="B14" i="16" s="1"/>
  <c r="C6" i="17"/>
  <c r="B6" i="17"/>
  <c r="A6" i="17"/>
  <c r="B2" i="8"/>
  <c r="B5" i="8"/>
  <c r="B4" i="8"/>
  <c r="C16" i="15" l="1"/>
  <c r="C2" i="16"/>
  <c r="C1" i="16"/>
  <c r="J2" i="8" l="1"/>
  <c r="J3" i="8" l="1"/>
  <c r="D24" i="8" s="1"/>
  <c r="D25" i="8" s="1"/>
  <c r="I2" i="8"/>
  <c r="I3" i="8" s="1"/>
  <c r="B8" i="2" l="1"/>
  <c r="C13" i="15" l="1"/>
  <c r="C10" i="15"/>
  <c r="C2" i="15"/>
  <c r="C1" i="15"/>
  <c r="E2" i="7"/>
  <c r="E2" i="2"/>
  <c r="B23" i="8" l="1"/>
  <c r="A11" i="7" a="1"/>
  <c r="A11" i="7" s="1"/>
  <c r="E1" i="7"/>
  <c r="C24" i="8" l="1"/>
  <c r="B24" i="8"/>
  <c r="B25" i="8" s="1"/>
  <c r="B3" i="8" l="1"/>
  <c r="E1" i="2"/>
  <c r="R19" i="8" l="1"/>
  <c r="Q19" i="8" l="1"/>
  <c r="P19" i="8"/>
  <c r="O19" i="8"/>
  <c r="N19" i="8"/>
  <c r="M19" i="8"/>
  <c r="L19" i="8"/>
  <c r="K19" i="8"/>
  <c r="J19" i="8"/>
  <c r="I19" i="8"/>
  <c r="H19" i="8"/>
  <c r="G19" i="8"/>
  <c r="F19" i="8"/>
  <c r="E19" i="8"/>
  <c r="C19" i="8"/>
  <c r="D19" i="8"/>
  <c r="D17" i="8"/>
  <c r="E17" i="8"/>
  <c r="F17" i="8"/>
  <c r="G17" i="8"/>
  <c r="H17" i="8"/>
  <c r="I17" i="8"/>
  <c r="J17" i="8"/>
  <c r="K17" i="8"/>
  <c r="L17" i="8"/>
  <c r="M17" i="8"/>
  <c r="N17" i="8"/>
  <c r="O17" i="8"/>
  <c r="P17" i="8"/>
  <c r="Q17" i="8"/>
  <c r="R17" i="8"/>
  <c r="C17" i="8"/>
  <c r="C15" i="8" l="1"/>
  <c r="C16" i="8"/>
  <c r="R15" i="8"/>
  <c r="R16" i="8"/>
  <c r="Q15" i="8"/>
  <c r="Q16" i="8"/>
  <c r="P15" i="8"/>
  <c r="P16" i="8"/>
  <c r="O15" i="8"/>
  <c r="O16" i="8"/>
  <c r="N15" i="8"/>
  <c r="N16" i="8"/>
  <c r="M15" i="8"/>
  <c r="M16" i="8"/>
  <c r="L15" i="8"/>
  <c r="L16" i="8"/>
  <c r="K15" i="8"/>
  <c r="K16" i="8"/>
  <c r="J15" i="8"/>
  <c r="J16" i="8"/>
  <c r="I15" i="8"/>
  <c r="I16" i="8"/>
  <c r="H15" i="8"/>
  <c r="H16" i="8"/>
  <c r="G15" i="8"/>
  <c r="G16" i="8"/>
  <c r="F15" i="8"/>
  <c r="F16" i="8"/>
  <c r="E15" i="8"/>
  <c r="E16" i="8"/>
  <c r="D15" i="8"/>
  <c r="D16" i="8"/>
  <c r="D13" i="8" l="1"/>
  <c r="D14" i="8" s="1"/>
  <c r="E13" i="8"/>
  <c r="E14" i="8" s="1"/>
  <c r="F13" i="8"/>
  <c r="F14" i="8" s="1"/>
  <c r="G13" i="8"/>
  <c r="G14" i="8" s="1"/>
  <c r="H13" i="8"/>
  <c r="H14" i="8" s="1"/>
  <c r="I13" i="8"/>
  <c r="I14" i="8" s="1"/>
  <c r="J13" i="8"/>
  <c r="J14" i="8" s="1"/>
  <c r="K13" i="8"/>
  <c r="K14" i="8" s="1"/>
  <c r="L13" i="8"/>
  <c r="L14" i="8" s="1"/>
  <c r="M13" i="8"/>
  <c r="M14" i="8" s="1"/>
  <c r="N13" i="8"/>
  <c r="N14" i="8" s="1"/>
  <c r="O13" i="8"/>
  <c r="O14" i="8" s="1"/>
  <c r="P13" i="8"/>
  <c r="P14" i="8" s="1"/>
  <c r="Q13" i="8"/>
  <c r="Q14" i="8" s="1"/>
  <c r="R13" i="8"/>
  <c r="R14" i="8" s="1"/>
  <c r="C13" i="8"/>
  <c r="A10" i="7" l="1"/>
  <c r="B13" i="8" a="1"/>
  <c r="B13" i="8" s="1"/>
  <c r="C14" i="8"/>
  <c r="F2" i="8" l="1"/>
  <c r="N2" i="8" s="1"/>
  <c r="B15" i="8"/>
  <c r="F4" i="8" s="1"/>
  <c r="B14" i="8"/>
  <c r="F3" i="8" s="1"/>
  <c r="N3" i="8" s="1"/>
  <c r="B16" i="8"/>
  <c r="F5" i="8" s="1"/>
  <c r="B10" i="7"/>
  <c r="B11" i="7"/>
  <c r="C23" i="8"/>
  <c r="C25" i="8" s="1"/>
  <c r="E25" i="8" s="1"/>
  <c r="A29" i="8" l="1"/>
  <c r="C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B11" authorId="0" shapeId="0" xr:uid="{7728D5EA-FD54-4FDB-9CF1-6A624A18B691}">
      <text>
        <r>
          <rPr>
            <sz val="11"/>
            <color theme="1"/>
            <rFont val="Calibri"/>
            <family val="2"/>
            <scheme val="minor"/>
          </rPr>
          <t>IMDA:
This describes the requirements of the programme on top of the vendor onboarding eligibility assessment ( https://go.gov.sg/vsa )</t>
        </r>
      </text>
    </comment>
    <comment ref="D11" authorId="0" shapeId="0" xr:uid="{1896427F-EB1E-4095-9943-4F45844C7559}">
      <text>
        <r>
          <rPr>
            <b/>
            <sz val="9"/>
            <color indexed="81"/>
            <rFont val="Tahoma"/>
            <family val="2"/>
          </rPr>
          <t>IMDA:</t>
        </r>
        <r>
          <rPr>
            <sz val="9"/>
            <color indexed="81"/>
            <rFont val="Tahoma"/>
            <family val="2"/>
          </rPr>
          <t xml:space="preserve">
Your input is required in this column. Please select from the dropdown.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Giselle NG (IMDA)</author>
  </authors>
  <commentList>
    <comment ref="C24" authorId="0" shapeId="0" xr:uid="{125BEEA3-171E-47B0-8D27-BB936661B665}">
      <text>
        <r>
          <rPr>
            <b/>
            <sz val="9"/>
            <color indexed="81"/>
            <rFont val="Tahoma"/>
            <family val="2"/>
          </rPr>
          <t>IMDA:</t>
        </r>
        <r>
          <rPr>
            <sz val="9"/>
            <color indexed="81"/>
            <rFont val="Tahoma"/>
            <family val="2"/>
          </rPr>
          <t xml:space="preserve">
This indicates if a Requirement is Mandatory or Preferred.</t>
        </r>
      </text>
    </comment>
    <comment ref="D24" authorId="0" shapeId="0" xr:uid="{5D804240-5FA2-4A4F-A543-1FD4F35166E5}">
      <text>
        <r>
          <rPr>
            <b/>
            <sz val="9"/>
            <color indexed="81"/>
            <rFont val="Tahoma"/>
            <family val="2"/>
          </rPr>
          <t>IMDA:</t>
        </r>
        <r>
          <rPr>
            <sz val="9"/>
            <color indexed="81"/>
            <rFont val="Tahoma"/>
            <family val="2"/>
          </rPr>
          <t xml:space="preserve">
Your input is required in this column. Please select from the dropdown.</t>
        </r>
      </text>
    </comment>
    <comment ref="E24" authorId="0" shapeId="0" xr:uid="{7881F255-82D7-4D6B-BA53-E04626E3E93F}">
      <text>
        <r>
          <rPr>
            <b/>
            <sz val="9"/>
            <color indexed="81"/>
            <rFont val="Tahoma"/>
            <family val="2"/>
          </rPr>
          <t>IMDA:</t>
        </r>
        <r>
          <rPr>
            <sz val="9"/>
            <color indexed="81"/>
            <rFont val="Tahoma"/>
            <family val="2"/>
          </rPr>
          <t xml:space="preserve">
Describe how your solution can meet the solution criteria in each row. Provide screenshots in a word document named 'Generic Screenshots.doc and label / reference to the serial number of the row. Submit the word document in Pre-Approval System.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<sst xmlns="http://schemas.openxmlformats.org/spreadsheetml/2006/main" count="788" uniqueCount="226">
  <si>
    <t xml:space="preserve">Download latest version of this checklist </t>
  </si>
  <si>
    <t>If you have not performed a vendor onboarding eligibility assessment, please visit https://go.gov.sg/vsa to ensure that you can pass all criteria.</t>
  </si>
  <si>
    <t>Always ensure that you are using the latest version of the Checklist. Please download the most recent version of this Checklist.</t>
  </si>
  <si>
    <t>This Checklist is a property of Infocomm Media Development Authority (IMDA).</t>
  </si>
  <si>
    <t>If you have any questions about this self-assessment checklist and the Pre-Approved@SMEsGoDigital program, please register for the vendor briefing or refer to FAQ.</t>
  </si>
  <si>
    <t>General Assessment</t>
  </si>
  <si>
    <t>Dashboard</t>
  </si>
  <si>
    <t xml:space="preserve">This worksheet is completed once the response progress bar is 100% with 0 errors. </t>
  </si>
  <si>
    <t>S/No.</t>
  </si>
  <si>
    <t>Requirements</t>
  </si>
  <si>
    <t>Type</t>
  </si>
  <si>
    <t>Compliance</t>
  </si>
  <si>
    <t>Remarks</t>
  </si>
  <si>
    <t>Please provide your company UEN in the remarks column</t>
  </si>
  <si>
    <t>Mandatory to provide a response</t>
  </si>
  <si>
    <t>&lt;Enter your company UEN&gt;</t>
  </si>
  <si>
    <t xml:space="preserve">Please provide your company name as registered with ACRA (Accounting and Corporate Regulatory Authority)
</t>
  </si>
  <si>
    <t xml:space="preserve">&lt;Enter your company name&gt; </t>
  </si>
  <si>
    <t>Please provide proposed solution name</t>
  </si>
  <si>
    <t>&lt;Enter solution name&gt;</t>
  </si>
  <si>
    <r>
      <rPr>
        <b/>
        <sz val="11"/>
        <color theme="1"/>
        <rFont val="Calibri"/>
        <family val="2"/>
        <scheme val="minor"/>
      </rPr>
      <t xml:space="preserve">Has your company signed up for an InvoiceNow account? </t>
    </r>
    <r>
      <rPr>
        <sz val="11"/>
        <color theme="1"/>
        <rFont val="Calibri"/>
        <family val="2"/>
        <scheme val="minor"/>
      </rPr>
      <t xml:space="preserve">
All The vendor must sign up for an InvoiceNow account. Please do not proceed with the submission if you have not signed up.
Peppol directory: https://www.peppoldirectory.sg/</t>
    </r>
  </si>
  <si>
    <t>Mandatory</t>
  </si>
  <si>
    <t xml:space="preserve">Describe how your solution can meet this requirement. </t>
  </si>
  <si>
    <r>
      <rPr>
        <b/>
        <sz val="11"/>
        <color theme="1"/>
        <rFont val="Calibri"/>
        <family val="2"/>
        <scheme val="minor"/>
      </rPr>
      <t>Post-Sales Support</t>
    </r>
    <r>
      <rPr>
        <sz val="11"/>
        <color theme="1"/>
        <rFont val="Calibri"/>
        <family val="2"/>
        <scheme val="minor"/>
      </rPr>
      <t xml:space="preserve">
Does your company offer a minimum 8 hours x 5 weekdays of post-sales support via on-site/teleconference, and are you reachable 24/7 via email or contact form? 
This is the </t>
    </r>
    <r>
      <rPr>
        <b/>
        <u/>
        <sz val="11"/>
        <color theme="1"/>
        <rFont val="Calibri"/>
        <family val="2"/>
        <scheme val="minor"/>
      </rPr>
      <t>minimum</t>
    </r>
    <r>
      <rPr>
        <sz val="11"/>
        <color theme="1"/>
        <rFont val="Calibri"/>
        <family val="2"/>
        <scheme val="minor"/>
      </rPr>
      <t xml:space="preserve"> post-sales support required. Please provide in the remarks the website where the support hours are published.</t>
    </r>
  </si>
  <si>
    <t xml:space="preserve">This section helps you to understand how your solution meets the requirements of the solution category. 
     - Light Purple fields: All fields that you need to complete are coloured Light Purple. 
     - Red fields: Please check these fields as it indicates responses which we do not expect , e.g. "No" for Mandatory requirement.
Requirements are classified as Mandatory or Preferred. The proposed solution should meet all the Mandatory requirements. 
     - If your solution meets all parts of the line requirement, please select 'Yes'. 
     - If your solution meets partial or do not meet the line requirement, please select 'No'.
     - For 'Preferred' requirements, you may respond with either 'Yes' or 'No'. 
     - The more 'Yes' means the solution will be awarded with higher assessment points. 
Remarks Column: Describe how your solution can meet the solution criteria in each row. Provide screenshots in a word document named 'Generic Screenshots.doc and label / reference to the serial number of the row. Submit the word document in Pre-Approval System. </t>
  </si>
  <si>
    <r>
      <t xml:space="preserve">     - For </t>
    </r>
    <r>
      <rPr>
        <b/>
        <sz val="11"/>
        <color rgb="FF7030A0"/>
        <rFont val="Calibri"/>
        <family val="2"/>
        <scheme val="minor"/>
      </rPr>
      <t>Light Purple</t>
    </r>
    <r>
      <rPr>
        <sz val="11"/>
        <color theme="1"/>
        <rFont val="Calibri"/>
        <family val="2"/>
        <scheme val="minor"/>
      </rPr>
      <t xml:space="preserve"> fields: You must fill up and complete the cell with relevant information. 
     - For </t>
    </r>
    <r>
      <rPr>
        <b/>
        <sz val="11"/>
        <color rgb="FFFF0000"/>
        <rFont val="Calibri"/>
        <family val="2"/>
        <scheme val="minor"/>
      </rPr>
      <t>Red coloured</t>
    </r>
    <r>
      <rPr>
        <sz val="11"/>
        <color theme="1"/>
        <rFont val="Calibri"/>
        <family val="2"/>
        <scheme val="minor"/>
      </rPr>
      <t xml:space="preserve"> Cell: You have selected a response that renders your solution ineligible for the program, e.g. "No" for Mandatory requirement.
Requirements are classified as Mandatory or Preferred. The proposed solution should meet all the Mandatory requirements and  please </t>
    </r>
    <r>
      <rPr>
        <b/>
        <sz val="11"/>
        <color theme="1"/>
        <rFont val="Calibri"/>
        <family val="2"/>
        <scheme val="minor"/>
      </rPr>
      <t>do not proceed until you can meet the requirement</t>
    </r>
    <r>
      <rPr>
        <sz val="11"/>
        <color theme="1"/>
        <rFont val="Calibri"/>
        <family val="2"/>
        <scheme val="minor"/>
      </rPr>
      <t xml:space="preserve">.  
     - If your solution meets all requirement in the cell, please select 'Yes'. 
     - If your solution meets partial or does not meet all the requirement in the cell, please select 'No'.
</t>
    </r>
  </si>
  <si>
    <r>
      <t xml:space="preserve">Please select ONLY </t>
    </r>
    <r>
      <rPr>
        <b/>
        <u/>
        <sz val="11"/>
        <color rgb="FF7030A0"/>
        <rFont val="Calibri"/>
        <family val="2"/>
        <scheme val="minor"/>
      </rPr>
      <t>ONE</t>
    </r>
    <r>
      <rPr>
        <b/>
        <sz val="11"/>
        <color theme="1"/>
        <rFont val="Calibri"/>
        <family val="2"/>
        <scheme val="minor"/>
      </rPr>
      <t xml:space="preserve"> solution category.</t>
    </r>
  </si>
  <si>
    <t>Pre-School Management System</t>
  </si>
  <si>
    <t>e-Forms for Pre-school</t>
  </si>
  <si>
    <t>Pre-School Management System + e-Forms for Pre-school</t>
  </si>
  <si>
    <t>Data Mining &amp; Analytics (Centre Operations)</t>
  </si>
  <si>
    <t>Data Mining &amp; Analytics (Child Development)</t>
  </si>
  <si>
    <t>Data Mining &amp; Analytics (Centre Operations and Child Development)</t>
  </si>
  <si>
    <t>Talent Attraction Platform</t>
  </si>
  <si>
    <t>Learning Platform for CPD and Mentoring</t>
  </si>
  <si>
    <t>Autonomous Solutions for Safety (Video Analytics &amp; Surveillance)</t>
  </si>
  <si>
    <r>
      <t xml:space="preserve">Solution Category: </t>
    </r>
    <r>
      <rPr>
        <sz val="11"/>
        <color rgb="FF000000"/>
        <rFont val="Calibri"/>
        <family val="2"/>
      </rPr>
      <t>Pre-School Management System</t>
    </r>
    <r>
      <rPr>
        <b/>
        <sz val="11"/>
        <color rgb="FF000000"/>
        <rFont val="Calibri"/>
        <family val="2"/>
      </rPr>
      <t xml:space="preserve">
Solution Category Description: </t>
    </r>
    <r>
      <rPr>
        <sz val="11"/>
        <color rgb="FF000000"/>
        <rFont val="Calibri"/>
        <family val="2"/>
      </rPr>
      <t>Provides the maintenance of pre-school centre operation (e.g. Health &amp; Safety Management, Staff/Student/Asset Management systems) and Finance management (e.g. e-Payment, Invoicing)</t>
    </r>
  </si>
  <si>
    <t> </t>
  </si>
  <si>
    <t>Return to the top</t>
  </si>
  <si>
    <r>
      <t>Finance</t>
    </r>
    <r>
      <rPr>
        <sz val="11"/>
        <color rgb="FF000000"/>
        <rFont val="Calibri"/>
        <family val="2"/>
      </rPr>
      <t xml:space="preserve">
Does your solution contain a Finance module that provides, but not limited to, the following functionalities:
- Configuration of school fee type, fee period, discount etc.
- Management of government grants and subsidies per eligible pupil (approved period, subsidy received etc.)
- Fee collection, invoice and receipt generation (support for ePayment invoice/receipt).
- Ability to send e-invoice by batch- Ability to send fee due notification (physical reminder and e-reminder)
- Support for cash, check, e-payment (NETS, VISA, FAST etc.) and bank reconciliation
- Deposit collection and refund management- Generation of reports (due payment advice, aging report, defaulter, daily closing reconciliation etc.)</t>
    </r>
  </si>
  <si>
    <r>
      <t>Staff Matters</t>
    </r>
    <r>
      <rPr>
        <sz val="11"/>
        <color rgb="FF000000"/>
        <rFont val="Calibri"/>
        <family val="2"/>
      </rPr>
      <t xml:space="preserve">
Does your solution contain a Human Resource module that provides, but not limited to, the following functionalities:
- Management of Staff Personnel particulars and employment profile
- Payroll management
- Leave Management
- Benefits and Claims Management
- Performance Appraisal Management
- Staff Communication and E-Survey</t>
    </r>
  </si>
  <si>
    <t xml:space="preserve">Describe how your solution can meet the solution criteria in each row. </t>
  </si>
  <si>
    <t>Does your solution contain a Staff Deployment module that provides, but not limited to, the following functionalities:
- Management of Staff Attendance Tracking and Health Check Record
- Daily Staff Deployment Planning Management
- Relief Staff Deployment Management
- Staff-Child Ratio Evaluation (based on A26 guidelines)</t>
  </si>
  <si>
    <t>Does your solution contain a Staff Training Management module which provides, but not limited to, the following functionalities:
- Training calendar that is integrated with ECDA Prospectus
- Staff training application and Training records Management
- Management of individual staff training roadmap, portfolio and reflection
- Provide training need analysis, identification and implementation of training program</t>
  </si>
  <si>
    <t>Does your solution contain a Pupil Personal Record module that provides, but not limited to, the following functionalities:
- Management of Pupil Personal Record (include Pupil personal particulars and guardian details)
- Management of Pupil Registration and Fee Management
- Management of Pupil Health Record, Allergies and Growth Chart (medical certificate, medical condition, medicine).
- Management of Infant Care &amp; Growth Chart (infant poop, sleep pattern etc.)
- Management of Pupil Attendance and Daily Health Check- Management of Pupil Incident Report and Submission</t>
  </si>
  <si>
    <t>Does your solution contain a Pupil Development Plan module that provides, but not limited to, the following functionalities:
- Class Allocation and Group Deployment
- Pupil Development Roadmap and Progress Report
- Pupil Learning Portfolio and Photo Gallery
- Integration with additional learning support programme from third parties of ECDA</t>
  </si>
  <si>
    <t>Does your solution contain a School Operations Module that provides, but not limited to, the following functionalities:
- Web Enquiry (allowing parent to enquire about programme and indicate interest to enrol in the program)
- Prospect Follow-up (track enquiry and allow school to follow-up on the enquiry)
- Conversion and Enrol (allow school to convert and sign up new pupil into the programme)
- Maintenance Planning and Monitoring (e.g. cleaning, pest control, fixtures etc.)
- Curriculum Development Framework
- Bus Transport Attendance &amp; Temperature Tracking- Visitor Tracking (e.g. sign-in/out time and their temperature)</t>
  </si>
  <si>
    <t>Does your solution contain a Purchasing module for the school to order and purchase frequently used items and groceries from a list of pre-selected vendors?</t>
  </si>
  <si>
    <t>Preferred</t>
  </si>
  <si>
    <t>Does your solution contain an Asset Management module to keep track of the school's asset?</t>
  </si>
  <si>
    <t>Does your solution contain a Food Menu Planning and Monitoring module to allow the school to plan a 5-week cycle menu based on Health Promotion Board (HPB) guidelines, and to allow the school to monitor the quality of the food?</t>
  </si>
  <si>
    <t>Does your solution contain a Fire Drill Management module that manage fire escape routes plan, fire drill exercises, review of fire extinguishers expiring dates, schedule of fire drill exercises, schedule of fire alarm testing, maintenance schedule of fire equipment etc.?</t>
  </si>
  <si>
    <t>Does your solution provide a Hand Foot Mouth Disease (HFMD) Monitoring and Reporting module that allow the school to track incident and generate report for submission to Ministry of Health and ECDA?</t>
  </si>
  <si>
    <r>
      <t>School Web Portal</t>
    </r>
    <r>
      <rPr>
        <sz val="11"/>
        <color rgb="FF000000"/>
        <rFont val="Calibri"/>
        <family val="2"/>
      </rPr>
      <t xml:space="preserve">
Does your solution contain a Web Portal that allows the school to manage content targeted at the parents? The portal shall support both static and dynamic content, such as:
- Publicity and General Announcement (such as upcoming events and programmes) via SMS or Email
- School Media Repository, Portfolio and Showcase (such as PDPA consent procedure)
- Parents' Handbook, Terms of Reference and Agreements
- Real-time attendance and incident notification
- Case management and reports
- Feedback and E-survey (school can create their own survey questionnaire and collate survey results)
- Parent Education Resources and Programme
- Allow Parents to login to self-update personal particulars and information about their child</t>
    </r>
  </si>
  <si>
    <t>Can your solution allow for cloud based, mobile based and/or web-based usage?</t>
  </si>
  <si>
    <r>
      <t>Regulation Compliance</t>
    </r>
    <r>
      <rPr>
        <sz val="11"/>
        <color rgb="FF000000"/>
        <rFont val="Calibri"/>
        <family val="2"/>
      </rPr>
      <t xml:space="preserve">
Does your solution keep track of the school registration record and auto-remind the school for licence renewal?</t>
    </r>
  </si>
  <si>
    <t>Does your solution allow the school to prepare the Pre-Visit License Evaluation form?</t>
  </si>
  <si>
    <t>Does your solution allow the school to prepare and submit SPARK Standards Self Evaluation and Report TO ECDA?</t>
  </si>
  <si>
    <t>Does your solution allow for integration with the ECDA Centre Management System via API?</t>
  </si>
  <si>
    <t xml:space="preserve"> 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</si>
  <si>
    <t>Does your solution come with AI features, such as:
- Use of Chatbot to assist with parent's queries
- Ability to track pupil's activities using video analytics
- Ability to provide recommendation on food menu planning based on health condition of pupil
- Others, please specify in comment field</t>
  </si>
  <si>
    <r>
      <t>Solution Category</t>
    </r>
    <r>
      <rPr>
        <sz val="11"/>
        <color rgb="FF000000"/>
        <rFont val="Calibri"/>
        <family val="2"/>
      </rPr>
      <t>: e-Forms for Pre-school</t>
    </r>
    <r>
      <rPr>
        <b/>
        <sz val="11"/>
        <color rgb="FF000000"/>
        <rFont val="Calibri"/>
        <family val="2"/>
      </rPr>
      <t xml:space="preserve">
Solution Category Description: </t>
    </r>
    <r>
      <rPr>
        <sz val="11"/>
        <color rgb="FF000000"/>
        <rFont val="Calibri"/>
        <family val="2"/>
      </rPr>
      <t>Allows creation and update of forms to facilitate preschool enrolment, withdrawal and subsidy application for use by parents, operators and ECDA.</t>
    </r>
  </si>
  <si>
    <r>
      <t>e-Forms
Does your solution allow creation and update of forms and include, but not limited to the following</t>
    </r>
    <r>
      <rPr>
        <sz val="11"/>
        <color rgb="FF000000"/>
        <rFont val="Calibri"/>
        <family val="2"/>
      </rPr>
      <t xml:space="preserve">
forms :
a. Child care enrolment and subsidy application
-  Submission of basic enrolment details (applicable for all children)applying for Child Care Subsidies
-  Start-Up Grant (SUG) and/or Child Care Financial Assistance (CCFA) (applicable for Singapore Citizen children only
-  to update change in applicant (for existing enrolled Singapore Citizen children)  
b. Subsidy update and Special Approval application (Existing enrolment)
-  To update child and/or applicant/spouse’s details (for existing enrolled Singapore Citizen children);
-  To apply / Renewal of Special Approval, Start-Up Grant (SUG)
-  To apply for financial assistance for child care (CCFA) for children who are already enrolled in the centre (applicable for Singapore Citizen children only)         
c. Withdrawal from child care centre / Subsidy
-  Withdrawing child from child care centre; or
-  Withdrawal from Subsidy scheme</t>
    </r>
  </si>
  <si>
    <t>Does your solution allow creation and update of below form :
a. Form for Kindergarten enrolment
    -  Provides basic enrolment submission details (applicable for all children)
    -  Supports Kindergarten Fee Assistance Scheme (KiFAS)
       Note : KiFAS is only applicable for Anchor Operators (AOPs) and Ministry of Education (MOE)
       Kindergarten only</t>
  </si>
  <si>
    <t xml:space="preserve">1.2.4 Does your solution allow creation and update of Annexes for collection of additional information that may include, but not limited to the following :
a.  An annex to collect other optional information such as allergies, grandparents contacts etc.  </t>
  </si>
  <si>
    <r>
      <t>e-Signature / Digital Signature</t>
    </r>
    <r>
      <rPr>
        <sz val="11"/>
        <color rgb="FF000000"/>
        <rFont val="Calibri"/>
        <family val="2"/>
      </rPr>
      <t xml:space="preserve">
- Does your solution support workflow that allows routing of forms for e-Signature / Digital Signature?
- Does your solution capture the audit trail information as part of the Forms e-Signature / Digital
 Signature workflow?
Note : Audit Trail should include but not limited to the following data : 
  - Date Timestamp
  - location
  - IP address</t>
    </r>
  </si>
  <si>
    <r>
      <t>Export of Data</t>
    </r>
    <r>
      <rPr>
        <sz val="11"/>
        <color rgb="FF000000"/>
        <rFont val="Calibri"/>
        <family val="2"/>
      </rPr>
      <t xml:space="preserve">
- Does your solution support form data to be exported into acceptable formats (e.g. CSV, Excel
sheet etc) for uploading into other systems for processing, i.e. preschool’s centre management system
- Does your solution support form to be generated into e-copy version for auditing purposes?</t>
    </r>
  </si>
  <si>
    <r>
      <t>Upload of Supporting Documents</t>
    </r>
    <r>
      <rPr>
        <sz val="11"/>
        <color rgb="FF000000"/>
        <rFont val="Calibri"/>
        <family val="2"/>
      </rPr>
      <t xml:space="preserve">
Does your solution support the uploading of documents (File size up to 8 MB) from parents to facilitate the enrolment of child?</t>
    </r>
  </si>
  <si>
    <t>Does your solution provide APIs for sharing and/or retrieving of information with external platforms/solutions? e.g. able to link to MyInfo to autofill personal detail, able to link to ECDA system
(If yes, briefly describe the APIs available in the Comment Section or submit a brief write-up together with your checklist submission)</t>
  </si>
  <si>
    <t>If your solution comes with the following
- Collect Personal Identifiable Information and/or
- Sensitive Personal Information (SPI)
Has your company engaged a qualified 3rd party to conduct a security vulnerability assessment of your solution in the last 12 months? If you are a reseller of the solution, please verify with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</si>
  <si>
    <t>Is your solution currently integrated with the pre-schools’ existing IT systems ?
(If yes, briefly describe the integrations currently available with the pre-schools' IT systems in the Comment Section or submit a brief write-up together with your checklist submission)</t>
  </si>
  <si>
    <t xml:space="preserve">Does your solution support invoice and receipt generation (support for ePayment invoice/receipt)?  </t>
  </si>
  <si>
    <t>Does your e-Signature / Digital Signature document comply with IMDA’s Electronic Transactions Act (ETA) (Cap 88)?
Note : Pls refer to the below URL for more information on Electronic Transactions Act (ETA) https://www.imda.gov.sg/regulations-and-licensing-listing/electronic-transactions-act-and-regulations</t>
  </si>
  <si>
    <r>
      <t xml:space="preserve">Solution Category: </t>
    </r>
    <r>
      <rPr>
        <sz val="11"/>
        <color rgb="FF000000"/>
        <rFont val="Calibri"/>
        <family val="2"/>
      </rPr>
      <t>Pre-School Management System + e-Forms for Pre-school</t>
    </r>
    <r>
      <rPr>
        <b/>
        <sz val="11"/>
        <color rgb="FF000000"/>
        <rFont val="Calibri"/>
        <family val="2"/>
      </rPr>
      <t xml:space="preserve">
Solution Category Description: </t>
    </r>
    <r>
      <rPr>
        <sz val="11"/>
        <color rgb="FF000000"/>
        <rFont val="Calibri"/>
        <family val="2"/>
      </rPr>
      <t>Provides the maintenance of pre-school centre operation (e.g. Health &amp; Safety Management, Staff/Student/Asset Management systems) and Finance management (e.g. e-Payment, Invoicing) and allows creation and update of forms to facilitate preschool enrolment, withdrawal and subsidy application for use by parents, operators and ECDA.</t>
    </r>
  </si>
  <si>
    <r>
      <t>Finance</t>
    </r>
    <r>
      <rPr>
        <sz val="11"/>
        <color rgb="FF000000"/>
        <rFont val="Calibri"/>
        <family val="2"/>
      </rPr>
      <t xml:space="preserve">
Does your solution contain a Finance module that provides, but not limited to, the following functionalities:
- Configuration of school fee type, fee period, discount etc.
- Management of government grants and subsidies per eligible pupil (approved period, subsidy received etc.)
- Fee collection, invoice and receipt generation (support for ePayment invoice/receipt).  
- Ability to send e-invoice by batch
- Ability to send fee due notification (physical reminder and e-reminder)
- Support for cash, check, e-payment (NETS, VISA, FAST etc.) and bank reconciliation
- Deposit collection and refund management
- Generation of reports (due payment advice, aging report, defaulter, daily closing reconciliation etc.)</t>
    </r>
  </si>
  <si>
    <r>
      <t>Staff Matters</t>
    </r>
    <r>
      <rPr>
        <sz val="11"/>
        <color rgb="FF000000"/>
        <rFont val="Calibri"/>
        <family val="2"/>
      </rPr>
      <t xml:space="preserve">
Does your solution contain a Human Resource module that provides, but not limited to, the following functionalities:
- Management of Staff Personnel particulars and employment profile
- Payroll management
- Leave Management
- Benefits and Claims Management
- Performance Appraisal Management
- Staff Communication and E-Survey</t>
    </r>
  </si>
  <si>
    <t>Does your solution contain a Staff Deployment module that provides, but not limited to, the following functionalities:
- Management of Staff Attendance Tracking and Health Check Record
- Daily Staff Deployment Planning Management
- Relief Staff Deployment Management
- Staff-Child Ratio Evaluation (based on ECDA's guidelines)</t>
  </si>
  <si>
    <r>
      <t>Pupil Matters</t>
    </r>
    <r>
      <rPr>
        <sz val="11"/>
        <color rgb="FF000000"/>
        <rFont val="Calibri"/>
        <family val="2"/>
      </rPr>
      <t xml:space="preserve">
Does your solution contain a Pupil Personal Record module that provides, but not limited to, the following functionalities:
- Management of Pupil Personal Record (include Pupil personal particulars and guardian details)
- Management of Pupil Registration and Fee Management
- Management of Pupil Health Record, Allergies and Growth Chart (medical certificate, medical condition, medicine).  
- Management of Infant Care &amp; Growth Chart (infant poop, sleep pattern etc.)
- Management of Pupil Attendance and Daily Health Check
- Management of Pupil Incident Report and Submission</t>
    </r>
  </si>
  <si>
    <r>
      <t>Daily Operations</t>
    </r>
    <r>
      <rPr>
        <sz val="11"/>
        <color rgb="FF000000"/>
        <rFont val="Calibri"/>
        <family val="2"/>
      </rPr>
      <t xml:space="preserve">
Does your solution contain a School Operations Module that provides, but not limited to, the following functionalities:
- Web Enquiry (allowing parent to enquire about programme and indicate interest to enrol in the program)
- Prospect Follow-up (track enquiry and allow school to follow-up on the enquiry)
- Conversion and Enrol (allow school to convert and sign up new pupil into the programme)
- Maintenance Planning and Monitoring (e.g. cleaning, pest control, fixtures etc.)
- Curriculum Development Framework
- Bus Transport Attendance &amp; Temperature Tracking
- Visitor Tracking (e.g. sign-in/out time and their temperature)</t>
    </r>
  </si>
  <si>
    <r>
      <t>School Web Portal</t>
    </r>
    <r>
      <rPr>
        <sz val="11"/>
        <color rgb="FF000000"/>
        <rFont val="Calibri"/>
        <family val="2"/>
      </rPr>
      <t xml:space="preserve">
Does your solution contain a Web Portal that allows the school to manage content targeted at the parents?  The portal shall support both static and dynamic content, such as:
- Publicity and General Announcement (such as upcoming events and programmes) via SMS or Email
- School Media Repository, Portfolio and Showcase (such as PDPA consent procedure)
- Parents' Handbook, Terms of Reference and Agreements
- Real-time attendance and  incident notification
- Case management and reports
- Feedback and E-survey (school can create their own survey questionnaire and collate survey results)
- Parent Education Resources and Programme
- Allow Parents to login to self-update personal particulars and information about their child</t>
    </r>
  </si>
  <si>
    <t>Regulation Compliance
Does your solution keep track of the school registration record and auto-remind the school for licence renewal?</t>
  </si>
  <si>
    <t>Does your solution allow for integration with the ECDA Centre Management System via API ?</t>
  </si>
  <si>
    <t>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</si>
  <si>
    <t>Does your solution come with AI features, such as:
- Use of Chatbot to assist with parent's queries
- Ability to track pupil's activities using video analytics
- Ability to provide recommendation on food menu planning based on health condition of pupil
- Others, please specify in comment field</t>
  </si>
  <si>
    <r>
      <t>e-Forms
Does your solution allow creation and update of forms and include, but not limited to the following forms :
a. Child care enrolment and subsidy application
-</t>
    </r>
    <r>
      <rPr>
        <sz val="11"/>
        <color rgb="FF000000"/>
        <rFont val="Calibri"/>
        <family val="2"/>
      </rPr>
      <t xml:space="preserve">  Submission of basic enrolment details (applicable for all children)applying for Child Care Subsidies
-  Start-Up Grant (SUG) and/or Child Care Financial Assistance (CCFA) (applicable for Singapore Citizen children only
-  to update change in applicant (for existing enrolled Singapore Citizen children)  
b. Subsidy update and Special Approval application (Existing enrolment)
-  To update child and/or applicant/spouse’s details (for existing enrolled Singapore Citizen
children);
-  To apply / Renewal of Special Approval, Start-Up Grant (SUG)
-  To apply for financial assistance for child care (CCFA) for children who are already enrolled in the centre (applicable for Singapore Citizen children only)         
c. Withdrawal from child care centre / Subsidy
-  Withdrawing child from child care centre; or
-  Withdrawal from Subsidy scheme</t>
    </r>
  </si>
  <si>
    <t xml:space="preserve">Does your solution allow creation and update of Annexes for collection of additional information that may include, but not limited to the following :
a.  An annex to collect other optional information such as allergies, grandparents contacts etc.  </t>
  </si>
  <si>
    <r>
      <t>e-Signature / Digital Signature
- Does your solution support creation and update of workflow that allows routing of forms for e-Signature / Digital Signature?
- Does your solution capture the audit trail information as part of the Forms e-Signature / Digital Signature workflow?</t>
    </r>
    <r>
      <rPr>
        <sz val="11"/>
        <color rgb="FF000000"/>
        <rFont val="Calibri"/>
        <family val="2"/>
      </rPr>
      <t xml:space="preserve">
Note : Audit Trail should include but not limited to the following data : 
           - Date Time stamp
           - location
           - IP address</t>
    </r>
  </si>
  <si>
    <r>
      <t>Export of Data
- Does your solution support form data to be exported into acceptable formats (e.g. CSV, Excel sheet etc) for uploading into other systems for processing, i.e. preschool’s centre management system</t>
    </r>
    <r>
      <rPr>
        <sz val="11"/>
        <color rgb="FF000000"/>
        <rFont val="Calibri"/>
        <family val="2"/>
      </rPr>
      <t xml:space="preserve">
- Does your solution support form to be generated into e-copy version for auditing purposes?</t>
    </r>
  </si>
  <si>
    <r>
      <t>Upload of Supporting Documents
Does your solution support the uploading of documents (File size up to 8 MB) from parents to facilitate the enrolment of child?</t>
    </r>
    <r>
      <rPr>
        <sz val="11"/>
        <color rgb="FF000000"/>
        <rFont val="Calibri"/>
        <family val="2"/>
      </rPr>
      <t xml:space="preserve"> </t>
    </r>
  </si>
  <si>
    <t>Does your solution provide APIs for sharing and/or retrieving of information with external platforms/solutions other than the integration with ECDA Centre Management System via API as stated in s/no 1.3.18? e.g. able to link to MyInfo to autofill personal detail
(If yes, briefly describe the APIs available in the Comment Section or submit a brief write-up together with your checklist submission)</t>
  </si>
  <si>
    <r>
      <t xml:space="preserve">Solution Category: </t>
    </r>
    <r>
      <rPr>
        <sz val="11"/>
        <rFont val="Calibri"/>
        <family val="2"/>
      </rPr>
      <t>Data Mining &amp; Analytics (Centre Operations)</t>
    </r>
    <r>
      <rPr>
        <b/>
        <sz val="11"/>
        <rFont val="Calibri"/>
        <family val="2"/>
      </rPr>
      <t xml:space="preserve">
Solution Category Description: </t>
    </r>
    <r>
      <rPr>
        <sz val="11"/>
        <rFont val="Calibri"/>
        <family val="2"/>
      </rPr>
      <t>Solutions that help pre-school operators analyse various aspect of their day-to-day operations, these include, but not limited to, understanding parent's preference; forecasting of student dropout rate; profiling of parents and grand parents of the student etc.</t>
    </r>
  </si>
  <si>
    <t>Does your solution allow for cloud based, mobile based and/or web-based usage?</t>
  </si>
  <si>
    <r>
      <t>Centre Operations
Does your solution allow data mining and analytics for the following aspects in preschool centre operations and include, but not limited to:</t>
    </r>
    <r>
      <rPr>
        <sz val="11"/>
        <rFont val="Calibri"/>
        <family val="2"/>
      </rPr>
      <t xml:space="preserve">
a) Parent Management - Help centres better understand parents' preferences for communication, enrolment, payment, online Home-Based Learning (HBL) content development, etc. For example,
(i) Prospecting of parent communication content, mode, frequency, etc based on their historical preference, viewing habits, responses made.
(ii) Use AI (if applicable) to forecast dropout rates to prepare the centre for replacement intake
(iii) Ability to profile parents and grandparents based on income, residence type, etc</t>
    </r>
  </si>
  <si>
    <t>b) Staff Management - Identify behaviour and trends associated with staff with a focus on educators, centre leaders as the workforce, staff retention, smarter deployment, delegation of workload, etc. For example,
(i) ability to perform Staff Profiling to increase retention and better identify traits of prospective applicants (based on data points like distance from home to workplace, employment history, age, past employers, expected salaries, etc). Secondary data points can include:
- Tracked staffs' duration in service
- Performance charts over the course of service
- Recommendation/Forecast by AI (if applicable) on possible secondary duties which tap on staff's strength, passion areas based on the above
- Workload (i.e. special assignments and projects)
(ii) Automated data for industry benchmarking if specific operators want to share selected information</t>
  </si>
  <si>
    <t>c) Health &amp; Safety Management - Enhance centre health &amp; safety management capabilities (e.g. infectious disease seasonal patterns, cleaning and disinfection planning/scheduling, visitor management etc based on data like MC rates, infection occurrences, attendance and temperature records, areas and objects with high touchpoints, etc).  Examples include:
(i) Ability to provide reminders and checklists for self-checks on health and safety indicators
(ii) Centralised interface to communicate centre's health and safety matters
(iii) Data-mine pertinent indicators (if applicable) to co-relate on health areas (e.g. MC, infection occurrence, MOH data, health and safety servicing activities)</t>
  </si>
  <si>
    <t>d) Finance Management - Enhance financial planning (e.g. budgetary and reinvestment of productivity gains based on data like past purchase patterns for bulk services, groceries, ancillary expenses on staff uniforms, stationary, manpower savings, etc)</t>
  </si>
  <si>
    <t>Does your solution enable preschool to:
a) Aggregate data from multiple sources (at least 2 and have the ability to include 3rd party data sources) of different functions (for e.g. CRM - parents, HR, Finance, Preschool centre operations) if applicable
b) Provide forecasting analytics (e.g. decision trees, segmentation, regression)
c) Derive consolidated insights that are actionable to improve centre operations (e.g. improved staff retention, better communication with parents, maximising productivity gains, optimising learning outcomes, reducing wastage, etc.)
d) Make use of artificial intelligence features (if applicable) to obtain predictive insights on areas like health and safety management, optimise manpower deployment to improve churn rate and forecast staff turnover and employee performance as described in para 1.4.2b.
e) Predict trends such as marketing responses, business directions, secure data mining, or geospatial analysis incorporating public data points.</t>
  </si>
  <si>
    <t>Does your solution have the capability to clean and prepare data for analysis?</t>
  </si>
  <si>
    <t>Does your solution offer any artificial intelligence features, such as:
- predictive insights on areas like Health and safety management;
- optimisation of manpower deployment to improve churn rate; and
- forecasting future sources of staff turnover and employee performance?</t>
  </si>
  <si>
    <t>Does your solution have the capability to predict data such as marketing responses, business trends, secure data mining, or geospatial analysis?</t>
  </si>
  <si>
    <t>Does your solution provide connector/prebuilt integration tools to integrate with other enterprise applications?</t>
  </si>
  <si>
    <t>Dashboards and Reports
Does your solution allow the user to present the analytics/reports in different formats (for e.g. graphs and tabular format) for key business areas including but not limited to child matters, HR, centre information and parent information?</t>
  </si>
  <si>
    <t>Does your solution incorporate with machine learning capabilities?</t>
  </si>
  <si>
    <t>Does your solution include offering support services to support preschools on the above requirements such as technical support, etc?</t>
  </si>
  <si>
    <t>Is your solution currently integrated with the pre-schools’ existing IT systems?
(If yes, briefly describe the integrations currently available with the pre-schools' IT systems in the Comment Section or submit a brief write-up together with your checklist submission)</t>
  </si>
  <si>
    <r>
      <t xml:space="preserve">Solution Category: </t>
    </r>
    <r>
      <rPr>
        <sz val="11"/>
        <rFont val="Calibri"/>
        <family val="2"/>
      </rPr>
      <t>Data Mining &amp; Analytics (Child Development)</t>
    </r>
    <r>
      <rPr>
        <b/>
        <sz val="11"/>
        <rFont val="Calibri"/>
        <family val="2"/>
      </rPr>
      <t xml:space="preserve">
Solution Category Description: </t>
    </r>
    <r>
      <rPr>
        <sz val="11"/>
        <rFont val="Calibri"/>
        <family val="2"/>
      </rPr>
      <t xml:space="preserve">This solution aims to help preschools consolidate and transform the data collected to meaningful dashboards to help educators keep track of children’s development.  Educators may also apply benchmarks or learning goals to gauge children’s progress and response to the teaching strategies and curriculum.  Charts and clearly illustrated dashboards developed as part of the solution will help educators save time in their evaluation of each child’s developmental progress in respective learning areas. </t>
    </r>
  </si>
  <si>
    <r>
      <t>Child Development
Does your solution allow data mining and analytics for the following domains of child development through the use of evaluation checklists and include, but not limited to:</t>
    </r>
    <r>
      <rPr>
        <sz val="11"/>
        <rFont val="Calibri"/>
        <family val="2"/>
      </rPr>
      <t xml:space="preserve">
a) Language and Literacy (EL and MTL) - Ability to listen and read for information and enjoyment, speak to convey meaning and communicate etc
b) Numeracy - Recognise and use simple relationships and patterns, use numbers in daily experiences etc
c) Discovery of the World - Show an interest in the world, finding out why things happened and how things work etc
d) Aesthetics and Creative expression - Enjoy and express ideas and feelings through art, music and movement etc
e) Health, Safety and Motor skills Development - Gross and fine motor skills, space, effort and relationship awareness etc
f) Values, Learning Dispositions, Social and Emotional Development - understanding emotions and communicating emotions, sense of self and ability to self regulate, building positive relationships which are the basis for development and learning etc
g) Physical health / growth - height, weight etc</t>
    </r>
  </si>
  <si>
    <t>Does your solution allow operators to aggregate data from every child across all domains in each class to track the average development progress?
a) If applicable, does it track and monitor a class' progress in specific areas against the National Health Booklet benchmarks?</t>
  </si>
  <si>
    <t>Does your solution allow operators to incorporate new checklists items or data points and make amendments to existing ones which are specific to children's demographics or the operator's pedagogy or specific programmes?</t>
  </si>
  <si>
    <t>Does your solution recognise the categorisation of documentation such as photos of children at least in the domains mentioned-above?
a) If applicable, allow customisation of categories on preschool's request.</t>
  </si>
  <si>
    <t>Does your solution allow user to provide inputs and set goals for each child?</t>
  </si>
  <si>
    <t>Does your solution include various user roles (e.g. Educator, Centre leader, Principal, Learning Support Educator etc) with varying levels of access to data and analysis of dashboards (i.e. different levels of transparency/visibility of information when photos, assessment/inputs and recommendations are posted?)</t>
  </si>
  <si>
    <t>Does your solution create individual profiles for each child / allow personalised approach for every child's development?</t>
  </si>
  <si>
    <t>Does your solution pick up common keywords based on the assessment made and provide initial recommendations based on it?</t>
  </si>
  <si>
    <t>Dashboards and Reports
Does your solution allow the user to present the analytics/reports of each evaluation checklist/domain in different formats (for e.g. graphs and tabular format)?
a) Does your solution allow the export of selected graphs/ tables/ charts to be shared with parents?
b) Does your solution analyse the individual child's progress against the class' performance to identify areas for additional attention and assistance?</t>
  </si>
  <si>
    <t>Technical requirements
a) Does your solution have the capability to import, clean and prepare data for data analysis?</t>
  </si>
  <si>
    <t>b) Does your solution provide connector/prebuilt interface or integration tools to integrate with other enterprise applications?
The interface protocol shall be using secured FTP (SFTP) setup via batch file transfer or web services/ application programming interface (API). For near real-time and real-time interfaces between systems, web services/API shall be used as the mode of interface</t>
  </si>
  <si>
    <t>c) Does your solution include offering support services to support preschools on the above requirements such as technical support, etc?</t>
  </si>
  <si>
    <t>d)  Is your solution currently integrated with the pre-schools’ existing IT systems?
(If yes, briefly describe the integrations currently available with the pre-schools' IT systems in the Comment Section or submit a brief write-up together with your checklist submission)</t>
  </si>
  <si>
    <r>
      <t xml:space="preserve">Solution Category: </t>
    </r>
    <r>
      <rPr>
        <sz val="11"/>
        <color rgb="FF000000"/>
        <rFont val="Calibri"/>
        <family val="2"/>
      </rPr>
      <t>Data Mining &amp; Analytics (Centre Operations and Child Development)</t>
    </r>
    <r>
      <rPr>
        <b/>
        <sz val="11"/>
        <color rgb="FF000000"/>
        <rFont val="Calibri"/>
        <family val="2"/>
      </rPr>
      <t xml:space="preserve">
Solution Category Description: </t>
    </r>
    <r>
      <rPr>
        <sz val="11"/>
        <color rgb="FF000000"/>
        <rFont val="Calibri"/>
        <family val="2"/>
      </rPr>
      <t>Solution that enhances preschool centres’ operations by using data analytics to better plan, manage and improve preschool environment and service quality, and AI and data analytics tools to identify and recommend development needs for children.</t>
    </r>
  </si>
  <si>
    <r>
      <t>Centre Operations</t>
    </r>
    <r>
      <rPr>
        <sz val="11"/>
        <color rgb="FF000000"/>
        <rFont val="Calibri"/>
        <family val="2"/>
      </rPr>
      <t xml:space="preserve">
 Does your solution allow data mining and analytics for the following aspects in preschool centre operations and include, but not limited to:</t>
    </r>
    <r>
      <rPr>
        <b/>
        <sz val="11"/>
        <color rgb="FF000000"/>
        <rFont val="Calibri"/>
        <family val="2"/>
      </rPr>
      <t xml:space="preserve">
a) Parent Management</t>
    </r>
    <r>
      <rPr>
        <sz val="11"/>
        <color rgb="FF000000"/>
        <rFont val="Calibri"/>
        <family val="2"/>
      </rPr>
      <t xml:space="preserve"> - Help centres better understand parents' preferences for communication, enrolment, payment, online Home-Based Learning (HBL) content development, etc. For example,
(i) Prospecting of parent communication content, mode, frequency, etc based on their historical preference, viewing habits, responses made.
(ii) Use AI (if applicable) to forecast dropout rates to prepare the centre for replacement intake
(iii) Ability to profile parents and grandparents based on income, residence type, etc</t>
    </r>
  </si>
  <si>
    <r>
      <t>b) Staff Management</t>
    </r>
    <r>
      <rPr>
        <sz val="11"/>
        <color rgb="FF000000"/>
        <rFont val="Calibri"/>
        <family val="2"/>
      </rPr>
      <t xml:space="preserve"> - Identify behaviour and trends associated with staff with a focus on educators, centre leaders as the workforce, staff retention, smarter deployment, delegation of workload, etc. For example,
(i) ability to perform Staff Profiling to increase retention and better identify traits of prospective applicants (based on data points like distance from home to workplace, employment history, age, past employers, expected salaries, etc). Secondary data points can include:
- Tracked staffs' duration in service
- Performance charts over the course of service
- Recommendation/Forecast by AI (if applicable) on possible secondary duties which tap on staff's strength, passion areas based on the above
- Workload (i.e. special assignments and projects)
(ii) Automated data for industry benchmarking if specific operators want to share selected information</t>
    </r>
  </si>
  <si>
    <r>
      <t>c) Health &amp; Safety Management</t>
    </r>
    <r>
      <rPr>
        <sz val="11"/>
        <color rgb="FF000000"/>
        <rFont val="Calibri"/>
        <family val="2"/>
      </rPr>
      <t xml:space="preserve"> - Enhance centre health &amp; safety management capabilities (e.g. infectious disease seasonal patterns, cleaning and disinfection planning/scheduling, visitor management etc based on data like MC rates, infection occurrences, attendance and temperature records, areas and objects with high touchpoints, etc).  Examples include:
(i) Ability to provide reminders and checklists for self-checks on health and safety indicators
(ii) Centralised interface to communicate centre's health and safety matters
(iii) Data-mine pertinent indicators (if applicable) to co-relate on health areas (e.g. MC, infection occurrence, MOH data, health and safety servicing activities)</t>
    </r>
  </si>
  <si>
    <r>
      <t>d) Finance Management</t>
    </r>
    <r>
      <rPr>
        <sz val="11"/>
        <color rgb="FF000000"/>
        <rFont val="Calibri"/>
        <family val="2"/>
      </rPr>
      <t xml:space="preserve"> - Enhance financial planning (e.g. budgetary and reinvestment of productivity gains based on data like past purchase patterns for bulk services, groceries, ancillary expenses on staff uniforms, stationary, manpower savings, etc)</t>
    </r>
  </si>
  <si>
    <t>Does your solution enable preschool to:
i) Aggregate data from multiple sources (at least 2 and have the ability to include 3rd party data sources) of different functions (for e.g. CRM - parents, HR, Finance, Preschool centre operations) if applicable
ii) Provide forecasting analytics (e.g. decision trees, segmentation, regression)
iii) Derive consolidated insights that are actionable to improve centre operations (e.g. improved staff retention, better communication with parents, maximising productivity gains, optimising learning outcomes, reducing wastage, etc.)
iv) Make use of artificial intelligence features (if applicable) to obtain predictive insights on areas like health and safety management, optimise manpower deployment to improve churn rate and forecast staff turnover and employee performance as described in para 1.4.2b.
v) Predict trends such as marketing responses, business directions, secure data mining, or geospatial analysis incorporating public data points.</t>
  </si>
  <si>
    <r>
      <t>Dashboards and Reports (Centre Operations</t>
    </r>
    <r>
      <rPr>
        <sz val="11"/>
        <color rgb="FF000000"/>
        <rFont val="Calibri"/>
        <family val="2"/>
      </rPr>
      <t>)
a) Does your solution allow the user to present the analytics/reports in different formats (for e.g. graphs and tabular format) for key business areas including but not limited to child matters, HR, centre information and parent information?</t>
    </r>
  </si>
  <si>
    <r>
      <t>Child Development
Does your solution allow data mining and analytics for the following domains of child development through the use of evaluation checklists and include, but not limited to:</t>
    </r>
    <r>
      <rPr>
        <sz val="11"/>
        <color rgb="FF000000"/>
        <rFont val="Calibri"/>
        <family val="2"/>
      </rPr>
      <t xml:space="preserve">
a) Language and Literacy (EL and MTL) - Ability to listen and read for information and enjoyment, speak to convey meaning and communicate etc
b) Numeracy - Recognise and use simple relationships and patterns, use numbers in daily experiences etc
c) Discovery of the World - Show an interest in the world, finding out why things happened and how things work etc
d) Aesthetics and Creative expression - Enjoy and express ideas and feelings through art, music and movement etc
e) Health, Safety and Motor skills Development - Gross and fine motor skills, space, effort and relationship awareness etc
f) Values, Learning Dispositions, Social and Emotional Development - understanding emotions and communicating emotions, sense of self and ability to self regulate, building positive relationships which are the basis for development and learning etc
g) Physical health / growth - height, weight etc</t>
    </r>
  </si>
  <si>
    <t>Dashboards and Reports (Child Development)
Does your solution allow the user to present the analytics/reports of each evaluation checklist/domain in different formats (for e.g. graphs and tabular format)?
a) Does your solution allow the export of selected graphs/ tables/ charts to be shared with parents?
b) Does your solution analyse the individual child's progress against the class' performance to identify areas for additional attention and assistance?</t>
  </si>
  <si>
    <t>d) Is your solution currently integrated with the pre-schools’ existing IT systems?
(If yes, briefly describe the integrations currently available with the pre-schools' IT systems in the Comment Section or submit a brief write-up together with your checklist submission)</t>
  </si>
  <si>
    <r>
      <t xml:space="preserve">Solution Category: </t>
    </r>
    <r>
      <rPr>
        <sz val="11"/>
        <color rgb="FF000000"/>
        <rFont val="Calibri"/>
        <family val="2"/>
      </rPr>
      <t>Talent Attraction Platform</t>
    </r>
    <r>
      <rPr>
        <b/>
        <sz val="11"/>
        <color rgb="FF000000"/>
        <rFont val="Calibri"/>
        <family val="2"/>
      </rPr>
      <t xml:space="preserve">
Solution Category Description</t>
    </r>
    <r>
      <rPr>
        <sz val="11"/>
        <color rgb="FF000000"/>
        <rFont val="Calibri"/>
        <family val="2"/>
      </rPr>
      <t>: Attract potential teachers to join the industry by leveraging digital platforms that are integrated with ECDA's systems.</t>
    </r>
  </si>
  <si>
    <t>Outreach, attract and recruit staff including ECEs (Early Childhood Educators).
Does your solution:
a) Allow operators to advertise the careers/openings available with a short write-up? Does it allow operators to update the listing as and when required?
b) Allow potential applicants to upload their CVs and other documents e.g. certifications   
c) Provide surveys for potential applicants to use to assess their suitability for an EC career (i.e. job fit and organisation fit) and for operators to evaluate these applicants' suitability?
d Embed Candidate Relationship Management (CRM) to allow two-way conversations between operators and applicants?
e) Notify operators each time a job application is sent in automatically. Notification settings should preferably be configurable for operators to edit frequency and recipients of the notifications.  
f) Obtain applicant's consent for the submission of personal particulars to the operator?</t>
  </si>
  <si>
    <t>Has your company engaged a qualified 3rd party to conduct a security vulnerability assessment of your solution in the last 12 months? If you are a reseller of the solution, please verify from your product principal that they have conducted a security vulnerability assessment of their solution by a qualified 3rd party in the last 12 months. If Yes, please indicate the name of the 3rd party assessor and date of the assessment test in the comment field, and also submit the assessment test report as supporting document. 
Note: 
[1]  Qualified 3rd party include assessors appointed under IMDA GoSecure Programme; Cybersecurity companies accredited under Accreditation@SGD Programme; and CREST-Certified Companies or companies with equivalent certifications.</t>
  </si>
  <si>
    <t>Does your solution allow operators to update the status of each application received?
a) Does your solution track and inform operators from the point when each application is received till the point when evaluation of the application is complete i.e. applicant is hired or rejected?  
b) Does your solution remind operators to process and update each application / status at various intervals (e.g. 30 days after application is received and/or 30 days since application has been last updated from applied to processing or processing to approved/rejected)?
c) If required by the operator, does your solution send automated email replies based on pre-defined templates to update applicants of the status of their application e.g. processing, rejected, accepted.</t>
  </si>
  <si>
    <t>Does your solution manage operators' part-time / relief staff database in accordance to the operator's data management policies?   
a) Store a list of applicants who have applied for positions prior?
b) Store a list of part-time and relief staff which includes their names, contact number, certifications, availability and their work history at the various centres (if an operator has more than 1 centre)?
c) If applicable, allow the lists mentioned in (a) and (b) to be accessed by a customisable list of users/ centres of the same operator?
d) Allow part time staff and applicants  to amend their particulars at their own time?
e) Allow part time staff and applicants to select the dates they are able to work with the system matching these ECEs to centres with vacancies and notify operators of such matches?</t>
  </si>
  <si>
    <t>Job applications and onboarding. Does your solution:
a) Have a video conference function for operators to interview shortlisted applicants?
b) Come with AI capabilities e.g. matching of applicant to available openings based on certification / years of experience submitted.
c) Include a personalised module for selected applicants to submit necessary documents for onboarding purposes (e.g. certificates, testimonials etc)?
d) Allow virtual tours of the centre for orientation purposes?</t>
  </si>
  <si>
    <t>Does your solution allow potential applicants to track the status (e.g. Applied, Processing, Approved, Rejected etc) of their applications at any point of time and subscribe/unsubscribe to operator's job mail subscription
a) Does it send an auto message that the application is received after an applicant has applied for a role?
b) Does it allow potential applicants to subscribe/unsubscribe to receive alerts on job openings on a regular basis?</t>
  </si>
  <si>
    <t>Dashboards and reports
Does your solution allow user to retrieve data analytics/reports in formats such as graphs and tables? E.g. The number of ECEs applying for positions in a particular months, the number of viewers clicking on listings.</t>
  </si>
  <si>
    <t>Does your solution include support services to support preschools on the above requirements such as technical support etc?</t>
  </si>
  <si>
    <r>
      <t xml:space="preserve">Solution Category: </t>
    </r>
    <r>
      <rPr>
        <sz val="11"/>
        <color rgb="FF000000"/>
        <rFont val="Calibri"/>
        <family val="2"/>
      </rPr>
      <t>Learning Platform for CPD and Mentoring</t>
    </r>
    <r>
      <rPr>
        <b/>
        <sz val="11"/>
        <color rgb="FF000000"/>
        <rFont val="Calibri"/>
        <family val="2"/>
      </rPr>
      <t xml:space="preserve">
Solution Category Description:</t>
    </r>
    <r>
      <rPr>
        <sz val="11"/>
        <color rgb="FF000000"/>
        <rFont val="Calibri"/>
        <family val="2"/>
      </rPr>
      <t xml:space="preserve"> Provide a customised education experience for early childhood and early intervention
teachers/professionals.</t>
    </r>
  </si>
  <si>
    <r>
      <t>Platform Administration/ Management Module
Does your solution offer the following features:</t>
    </r>
    <r>
      <rPr>
        <sz val="11"/>
        <color rgb="FF000000"/>
        <rFont val="Calibri"/>
        <family val="2"/>
      </rPr>
      <t xml:space="preserve">
a) User accounts management including the creation, cessation, access, roles and maintenance of accounts (trainer, administrator, learner)?
b)  Learners management (training records/ progress): attendance, assessment, learners' profiles (i.e. Infant Educator, Early Years Educator, Preschool Educator, Inclusion Coordinator, Early Intervention and Learning Support tracks), users' learning needs analyses based on their job roles and Technical Skills Competencies?
c) Dashboards and reports with analytics that provide insights including but not limited to the following: learners' progress/ activity, courses popularity etc.?
d) Management of automated workflows e.g. reminders and notifications for learners and trainers on upcoming training courses?
e) Content management tool to update the course catalogue? Can this catalogue showcase quantitative (e.g. star rating to reflect total average feedback on courses, Likert scale ratings for individual questions) and qualitative feedback from previous participants/ trainees?
f) Tool for administration of feedback/ surveys from the learners and ability to collate and analyse the feedback/survey results</t>
    </r>
  </si>
  <si>
    <t>Does your solution offer multi-tenancy for easy administration for HQ centres?</t>
  </si>
  <si>
    <r>
      <t>Trainers' Module
Does your solution offer the following features:</t>
    </r>
    <r>
      <rPr>
        <sz val="11"/>
        <color rgb="FF000000"/>
        <rFont val="Calibri"/>
        <family val="2"/>
      </rPr>
      <t xml:space="preserve">
a) Course-authoring tool that supports the creation of lessons from scratch and/or sync with external content including the upload and usage of multiple file formats including PowerPoint, PDF, MP4, MOV, YouTube links, Google docs/sheets, Word etc.?
b) Creation and assignment of learning paths/ workflows for different learners' profiles with courses and plans customised for each  profile?
c) Engage learners on a collective/ 1-to-1 basis before, during, or after training/course e.g. survey?
d) Assess and track learners' progress in building their Technical Skills and Competencies?
e) Send out notifications for activities that require attention e.g. announcements, assignment submission?</t>
    </r>
  </si>
  <si>
    <t>Does your solution offer one or more of the following features:
a) Ability to record courses and/or conduct live courses?
b) Integrated tools to facilitate training, such as polls, forums, real-time collaboration board?
c) Integrated tools to assess/grade assignments or observation records and provide comments?
Briefly describe in the comment Section, the features that are included in your solution.</t>
  </si>
  <si>
    <r>
      <t>Learners' Module
Does your solution offer the following features:</t>
    </r>
    <r>
      <rPr>
        <sz val="11"/>
        <color rgb="FF000000"/>
        <rFont val="Calibri"/>
        <family val="2"/>
      </rPr>
      <t xml:space="preserve">
a) Provides a platform for learners to login for self-directed learning?
b) Allow learners to do a self-assessment and conduct a learning needs analysis with the centre leader referencing the Technical Skills and Competencies tied to their roles?
c) Profile view, schedule and progress chart / plan based on the relevant Technical Skills and Competencies to map training/development with function to update the plan based on training attended? When applicable, include data sync to One@ECDA for Continuing Professional Development (CPD) hours tracking?
d) Communicate, collaborate and share resources with other fellow learners and trainers?
e) Submit comments/assignments, access files/ materials, retrieve performance certificates or grades e.g. remarks for observation records?
f) Browse course catalogue, search/ sort available courses/ training based on feedback ratings and sign up for courses/ training?
g) Recommend courses/ learning content based on learning needs and if applicable, allow for users to flag out courses to be notified when there are available classes for registration?
h) Provide feedback (quantitative/ qualitative) for attended courses, viewable by other users?</t>
    </r>
  </si>
  <si>
    <t>Does your solution supports learning content software standards such as AICC, SCORM, TinCan 1.0?</t>
  </si>
  <si>
    <t>Does your solution integrates with other software and application e.g. Google Docs, HR, payroll and employee management systems, other preschool's existing IT systems? (If yes, briefly describe the integrations currently available with the pre-schools' IT systems in the Comment Section or submit a brief write-up together with your checklist submission)</t>
  </si>
  <si>
    <t>Does your solution incorporate storage for the uploaded materials e.g. teaching PowerPoint, assignments?</t>
  </si>
  <si>
    <t>Does your solution include offering support services / training to support preschools on the above requirements such as technical support, etc?</t>
  </si>
  <si>
    <t>Does your solution allow white-labelling ?</t>
  </si>
  <si>
    <r>
      <t>Solution Category:</t>
    </r>
    <r>
      <rPr>
        <sz val="11"/>
        <color rgb="FF000000"/>
        <rFont val="Calibri"/>
        <family val="2"/>
      </rPr>
      <t xml:space="preserve"> Autonomous Solutions for Safety (Video Analytics &amp; Surveillance)</t>
    </r>
    <r>
      <rPr>
        <b/>
        <sz val="11"/>
        <color rgb="FF000000"/>
        <rFont val="Calibri"/>
        <family val="2"/>
      </rPr>
      <t xml:space="preserve">
Solution Category Description:</t>
    </r>
    <r>
      <rPr>
        <sz val="11"/>
        <color rgb="FF000000"/>
        <rFont val="Calibri"/>
        <family val="2"/>
      </rPr>
      <t xml:space="preserve"> To equip surveillance systems with video analytics, centre leaders can receive alerts on potential risks or hazards, such as children who are left on their own without adult supervision in classrooms and intrusion. Preschool operators may also leverage data collected to identify areas for improvement in centre operations for enhanced safety and security measures.</t>
    </r>
  </si>
  <si>
    <t>Please use this template for Annex 3 package scoping
and submit under Other Supporting documents</t>
  </si>
  <si>
    <r>
      <t>Video Management
a) Can your solution enable on-site monitoring through IP-enabled video cameras?</t>
    </r>
    <r>
      <rPr>
        <sz val="11"/>
        <color rgb="FF000000"/>
        <rFont val="Calibri"/>
        <family val="2"/>
      </rPr>
      <t xml:space="preserve">
b) Can your solution enable clients to manage and store video footage from cameras, handle large amounts of data, provide real-time monitoring, and allow for easy retrieval and analysis of footage?
c) Does your solution support Secure Sockets Layer (SSL) or other encrypted communication layers between the video cameras and the video camera gateway?
d) Can your solution provide editing functions for video footage, such as the extraction of video clips from a specific time frame, removal of audio, and other similar functions?
e) Can your solution allow for zooming in on video footage during playback or review?
f) Can your solution provide a video search function to facilitate the review of surveillance footage?</t>
    </r>
  </si>
  <si>
    <r>
      <t>Video Analytics
a) Can your solution provide video analytics capabilities, such as:</t>
    </r>
    <r>
      <rPr>
        <sz val="11"/>
        <color rgb="FF000000"/>
        <rFont val="Calibri"/>
        <family val="2"/>
      </rPr>
      <t xml:space="preserve">
i) Intrusion/threat/loitering detection module - allowing for the definition of zones that require greater surveillance and triggering automated alerts when intrusion/threat/loitering is detected.
ii) Face indexing/facial recognition module - analysing video for human faces captured and stored according to time and duration, triggering alerts when blacklisted individuals enter the area or when children are left unsupervised in the absence of adults?</t>
    </r>
  </si>
  <si>
    <r>
      <t>Other features (Video Management)</t>
    </r>
    <r>
      <rPr>
        <sz val="11"/>
        <color rgb="FF000000"/>
        <rFont val="Calibri"/>
        <family val="2"/>
      </rPr>
      <t xml:space="preserve">
a) Does your solution include a masking of faces feature, which allows for selective masking of faces in footage that needs to be shared with third parties, to protect the identities and privacy of staff, children, and visitors?</t>
    </r>
  </si>
  <si>
    <r>
      <t>Other features (Video Analytics)
a) Does your solution come with a anti-tampering module that ensures cameras, and sensors are functioning optimally by triggering alerts if views are blocked or cameras are out of focus, to ensure consistent surveillance?</t>
    </r>
    <r>
      <rPr>
        <sz val="11"/>
        <color rgb="FF000000"/>
        <rFont val="Calibri"/>
        <family val="2"/>
      </rPr>
      <t xml:space="preserve">
b) Can your solution send out real-time alerts triggered by pre-defined video events, such as falls, rough handling of children, or liquid spillage?
c) Can your solution provide reports with machine learning/analytics capabilities, such as safety breaches, threat detection, and traffic flow insights, in various formats (such as graphs and tables)?</t>
    </r>
  </si>
  <si>
    <t>Does your solution provide high-quality cameras that capture clear and detailed video footage, such as CCTV cameras with a minimum resolution of 1080P, footage in colour, and a minimum of 30 frames per second?</t>
  </si>
  <si>
    <t>Does your solution provide both local and/or cloud storage options for footage (refer to 1.5 on footage requirement) collected during the centre's operational hours (at least 12 hours per day) for a minimum of 30 days?</t>
  </si>
  <si>
    <t>Does your solution provide a robust and secure network infrastructure that is necessary to ensure that video footage can be transmitted and accessed quickly and securely?
Please provide a brief description on the infrastructure setup.</t>
  </si>
  <si>
    <r>
      <t>Personal Data and Cyber security</t>
    </r>
    <r>
      <rPr>
        <sz val="11"/>
        <color rgb="FF000000"/>
        <rFont val="Calibri"/>
        <family val="2"/>
      </rPr>
      <t xml:space="preserve">
(a) Does your solution have strict access controls in place to ensure that only authorized users can access the recorded footage, including measures such as multi-factor authentication and role-based access controls?
(b) Can the video footage be encrypted and only be accessed by authorized users?
(c) Does your solution conduct regular data backup to ensure data recovery in the event of a system failure or other disaster?
(d) Does your solution comply with relevant data protection and privacy regulations, such as the General Data Protection Regulation (GDPR) and the Personal Data Protection Act (PDPA)?</t>
    </r>
  </si>
  <si>
    <t>Do you provide support services to assist preschools with the above requirements, such as technical support and hardware installation?</t>
  </si>
  <si>
    <t>Can your solution be integrated with the pre-schools' existing IT systems or any other management systems?
If yes, please provide a brief description of the integrations currently available with the pre-schools' IT systems in the comment section or submit a brief write-up together with your checklist submission.</t>
  </si>
  <si>
    <t>Satisfaction Survey on Digital Solution Deployed</t>
  </si>
  <si>
    <t>Instructions</t>
  </si>
  <si>
    <t>Step 1</t>
  </si>
  <si>
    <r>
      <t xml:space="preserve">Copy the Customer Satisfaction Survey Link in Cell B14 and send it to at least 5 satisfied customers. 
</t>
    </r>
    <r>
      <rPr>
        <sz val="11"/>
        <color theme="1"/>
        <rFont val="Calibri"/>
        <family val="2"/>
        <scheme val="minor"/>
      </rPr>
      <t>Note: a) If you do not see any link in B14, please go back to "General Assessment tab" and fill up "Your company name" and "Your proposed solution name".
            b) You should not modify the customer satisfaction survey link.</t>
    </r>
  </si>
  <si>
    <t>Customer Satisfaction Survey Link:</t>
  </si>
  <si>
    <t>Step 2</t>
  </si>
  <si>
    <r>
      <t xml:space="preserve">Once at least 5 customers have completed the survey, please enter the number of surveys completed  in the light purple cell below.
</t>
    </r>
    <r>
      <rPr>
        <sz val="11"/>
        <color theme="1"/>
        <rFont val="Calibri"/>
        <family val="2"/>
        <scheme val="minor"/>
      </rPr>
      <t xml:space="preserve">Note: This helps you keep track of the number of customer satisfaction  surveys completed. </t>
    </r>
  </si>
  <si>
    <t>No of surveys completed:</t>
  </si>
  <si>
    <t>Overall Dashboard</t>
  </si>
  <si>
    <t>Have you provided all the information for the checklist? Please do not proceed to submit if you have not achieved 100% in the Overall Progress showing 0 error.</t>
  </si>
  <si>
    <t>Overall Progress</t>
  </si>
  <si>
    <t>Error(s) to be corrected</t>
  </si>
  <si>
    <t>Proceed for submission?</t>
  </si>
  <si>
    <t>Solution Category Requirements</t>
  </si>
  <si>
    <t>Response Status General</t>
  </si>
  <si>
    <t>Response Status Solution Category Requirements</t>
  </si>
  <si>
    <t>Survey</t>
  </si>
  <si>
    <t>Completed</t>
  </si>
  <si>
    <t>Complete</t>
  </si>
  <si>
    <t>Blank</t>
  </si>
  <si>
    <t>more surveys to go</t>
  </si>
  <si>
    <t>Yes</t>
  </si>
  <si>
    <t>No</t>
  </si>
  <si>
    <t>No of requirements</t>
  </si>
  <si>
    <t>IF(OR('General Assessment'!B11="&lt;Enter your company name&gt; ",'General Assessment'!B11="&lt;Enter solution name&gt;"),1,"")</t>
  </si>
  <si>
    <t>Response Status for Solution Category</t>
  </si>
  <si>
    <t>No of Req</t>
  </si>
  <si>
    <t>Checking Mechanism</t>
  </si>
  <si>
    <t>**Row values should be equal to "purple" row</t>
  </si>
  <si>
    <t>Otherwise, check for errors to ensure that chart in solution Category will work.</t>
  </si>
  <si>
    <t>Errors</t>
  </si>
  <si>
    <t>Solution Cat</t>
  </si>
  <si>
    <t>Satisfaction Survey</t>
  </si>
  <si>
    <t>Total</t>
  </si>
  <si>
    <t>Multiple solution categories</t>
  </si>
  <si>
    <t>No response(s) to Mandatory requirements</t>
  </si>
  <si>
    <t>https://form.gov.sg/65c34fd747e450bd29190493</t>
  </si>
  <si>
    <t>Company Name of Solution Provider</t>
  </si>
  <si>
    <t>Name of Solution</t>
  </si>
  <si>
    <t>&amp;6594fc689fd9850012cfdc5c=</t>
  </si>
  <si>
    <t>Enter your company name</t>
  </si>
  <si>
    <t>Enter solution name</t>
  </si>
  <si>
    <t>Link</t>
  </si>
  <si>
    <t>Please select</t>
  </si>
  <si>
    <t>Vendor Self-Assessment Checklist for Pre-Approval of Digital Solution: Early Childhood</t>
  </si>
  <si>
    <t>Solution Category Requirements: Early Childhood</t>
  </si>
  <si>
    <r>
      <rPr>
        <b/>
        <sz val="11"/>
        <color theme="1"/>
        <rFont val="Calibri"/>
        <family val="2"/>
        <scheme val="minor"/>
      </rPr>
      <t>Artificial Intelligence</t>
    </r>
    <r>
      <rPr>
        <sz val="11"/>
        <color theme="1"/>
        <rFont val="Calibri"/>
        <family val="2"/>
        <scheme val="minor"/>
      </rPr>
      <t xml:space="preserve">
Does your solution incorporate artificial intelligence to generate output, identify items, or provide recommendations based on training models, providing benefits such as enhanced efficiency, improved accuracy, personalized recommendations, cost savings, and data-driven insights tailored for SMEs, with the ultimate goal of enhancing operational efficiency and / or decision-making?</t>
    </r>
  </si>
  <si>
    <r>
      <rPr>
        <b/>
        <sz val="11"/>
        <color theme="1"/>
        <rFont val="Calibri"/>
        <family val="2"/>
        <scheme val="minor"/>
      </rPr>
      <t>Cybersecurity</t>
    </r>
    <r>
      <rPr>
        <sz val="11"/>
        <color theme="1"/>
        <rFont val="Calibri"/>
        <family val="2"/>
        <scheme val="minor"/>
      </rPr>
      <t xml:space="preserve">
Has your company obtained at least the CSA Cyber Essentials mark?
(For more information on Cyber Essentials mark, please refer to https://www.csa.gov.sg/cyber-essentials/)</t>
    </r>
  </si>
  <si>
    <t>If yes, please specify
i.	The cybersecurity certification the organisation has met
ii.	The scope of certification within the organisation 
If no, this is a preferred requirement, please indicate your planned timeline to meet this requirement.</t>
  </si>
  <si>
    <t>Enter your company UEN</t>
  </si>
  <si>
    <t>UEN of Solution Provider</t>
  </si>
  <si>
    <t>?662204622853743d7ad0d6a7=</t>
  </si>
  <si>
    <t>&amp;6594fc479fd9850012cfd85c=</t>
  </si>
  <si>
    <r>
      <rPr>
        <b/>
        <sz val="11"/>
        <color theme="1"/>
        <rFont val="Calibri"/>
        <family val="2"/>
        <scheme val="minor"/>
      </rPr>
      <t>Data Extraction</t>
    </r>
    <r>
      <rPr>
        <sz val="11"/>
        <color theme="1"/>
        <rFont val="Calibri"/>
        <family val="2"/>
        <scheme val="minor"/>
      </rPr>
      <t xml:space="preserve">
Can SMEs' business data be extracted in discrete formats such as CSV, XLSX, XML, TSV, etc.? </t>
    </r>
  </si>
  <si>
    <t>List the formats data can be extracted in</t>
  </si>
  <si>
    <r>
      <rPr>
        <b/>
        <sz val="11"/>
        <color theme="1"/>
        <rFont val="Calibri"/>
        <family val="2"/>
        <scheme val="minor"/>
      </rPr>
      <t>What are your payment terms for PSG packages?</t>
    </r>
    <r>
      <rPr>
        <sz val="11"/>
        <color theme="1"/>
        <rFont val="Calibri"/>
        <family val="2"/>
        <scheme val="minor"/>
      </rPr>
      <t xml:space="preserve">
Please indicate your billing terms in the remarks column.</t>
    </r>
  </si>
  <si>
    <r>
      <rPr>
        <b/>
        <sz val="11"/>
        <color theme="1"/>
        <rFont val="Calibri"/>
        <family val="2"/>
        <scheme val="minor"/>
      </rPr>
      <t>Tip</t>
    </r>
    <r>
      <rPr>
        <sz val="11"/>
        <color theme="1"/>
        <rFont val="Calibri"/>
        <family val="2"/>
        <scheme val="minor"/>
      </rPr>
      <t>: To copy the link, right-click on the cell and select 'Copy' from the context menu.</t>
    </r>
  </si>
  <si>
    <r>
      <rPr>
        <b/>
        <sz val="11"/>
        <color theme="1"/>
        <rFont val="Calibri"/>
        <family val="2"/>
        <scheme val="minor"/>
      </rPr>
      <t>Have you validated your digital solution's compliance with the Data Analytics and/or Personal Data Protection Requirements?</t>
    </r>
    <r>
      <rPr>
        <sz val="11"/>
        <color theme="1"/>
        <rFont val="Calibri"/>
        <family val="2"/>
        <scheme val="minor"/>
      </rPr>
      <t xml:space="preserve">
Please fill-up the Compliance with the Data Analytics and/or Personal Data Protection Requirements. https://go.gov.sg/dapdp
</t>
    </r>
    <r>
      <rPr>
        <b/>
        <sz val="11"/>
        <color theme="1"/>
        <rFont val="Calibri"/>
        <family val="2"/>
        <scheme val="minor"/>
      </rPr>
      <t>Data Analytics</t>
    </r>
    <r>
      <rPr>
        <sz val="11"/>
        <color theme="1"/>
        <rFont val="Calibri"/>
        <family val="2"/>
        <scheme val="minor"/>
      </rPr>
      <t xml:space="preserve">: Digital solutions should come with one or more dashboards that provide an at-a-glance overview of charts/indicators with cross-filtering feature to help users analyse data and generate insights to make informed decisions.
</t>
    </r>
    <r>
      <rPr>
        <b/>
        <sz val="11"/>
        <color theme="1"/>
        <rFont val="Calibri"/>
        <family val="2"/>
        <scheme val="minor"/>
      </rPr>
      <t>Personal Data Protection:</t>
    </r>
    <r>
      <rPr>
        <sz val="11"/>
        <color theme="1"/>
        <rFont val="Calibri"/>
        <family val="2"/>
        <scheme val="minor"/>
      </rPr>
      <t xml:space="preserve"> Digital solutions that collect, use, disclose, process or dispose personal data should incorporate features that support the obligations under the Personal Data Protection Act (2020). </t>
    </r>
  </si>
  <si>
    <t>Compliance with the Data Analytics and/or Personal Data Protection Requirements</t>
  </si>
  <si>
    <t xml:space="preserve">The purpose of the Vendor Self-Assessment Checklist (henceforth referred to as "Checklist") is to enable vendors to perform a preliminary assessment of their solution eligibility for Pre-Approval under SMEs Go Digital. </t>
  </si>
  <si>
    <r>
      <t>All MANDATORY requirements must be met with “YES” in order to proceed to the next question. DO NOT proceed with the next question, if "NO" is selected for any of the mandatory fields. All preferred fields must be answered with "Yes" or "No".</t>
    </r>
    <r>
      <rPr>
        <strike/>
        <sz val="11"/>
        <color theme="1"/>
        <rFont val="Calibri"/>
        <family val="2"/>
        <scheme val="minor"/>
      </rPr>
      <t xml:space="preserve">
</t>
    </r>
    <r>
      <rPr>
        <sz val="11"/>
        <color theme="1"/>
        <rFont val="Calibri"/>
        <family val="2"/>
        <scheme val="minor"/>
      </rPr>
      <t>If you do not meet all the requirements in each row, please select "No" as your response.</t>
    </r>
  </si>
  <si>
    <r>
      <rPr>
        <sz val="11"/>
        <rFont val="Calibri"/>
        <family val="2"/>
        <scheme val="minor"/>
      </rPr>
      <t>This section helps you determine if your solution is eligible for pre-approval under the programme.</t>
    </r>
    <r>
      <rPr>
        <sz val="11"/>
        <color theme="1"/>
        <rFont val="Calibri"/>
        <family val="2"/>
        <scheme val="minor"/>
      </rPr>
      <t xml:space="preserve">
     - For </t>
    </r>
    <r>
      <rPr>
        <b/>
        <sz val="11"/>
        <color rgb="FF7030A0"/>
        <rFont val="Calibri"/>
        <family val="2"/>
        <scheme val="minor"/>
      </rPr>
      <t>Light Purple</t>
    </r>
    <r>
      <rPr>
        <b/>
        <sz val="11"/>
        <color theme="1"/>
        <rFont val="Calibri"/>
        <family val="2"/>
        <scheme val="minor"/>
      </rPr>
      <t xml:space="preserve"> </t>
    </r>
    <r>
      <rPr>
        <sz val="11"/>
        <color theme="1"/>
        <rFont val="Calibri"/>
        <family val="2"/>
        <scheme val="minor"/>
      </rPr>
      <t>fields:</t>
    </r>
    <r>
      <rPr>
        <sz val="11"/>
        <rFont val="Calibri"/>
        <family val="2"/>
        <scheme val="minor"/>
      </rPr>
      <t xml:space="preserve"> Please</t>
    </r>
    <r>
      <rPr>
        <sz val="11"/>
        <color theme="1"/>
        <rFont val="Calibri"/>
        <family val="2"/>
        <scheme val="minor"/>
      </rPr>
      <t xml:space="preserve"> fill up the cell with relevant information. 
     - For </t>
    </r>
    <r>
      <rPr>
        <b/>
        <sz val="11"/>
        <color rgb="FFFF0000"/>
        <rFont val="Calibri"/>
        <family val="2"/>
        <scheme val="minor"/>
      </rPr>
      <t>Red</t>
    </r>
    <r>
      <rPr>
        <sz val="11"/>
        <color theme="1"/>
        <rFont val="Calibri"/>
        <family val="2"/>
        <scheme val="minor"/>
      </rPr>
      <t xml:space="preserve"> </t>
    </r>
    <r>
      <rPr>
        <b/>
        <sz val="11"/>
        <color rgb="FFFF0000"/>
        <rFont val="Calibri"/>
        <family val="2"/>
        <scheme val="minor"/>
      </rPr>
      <t>coloured</t>
    </r>
    <r>
      <rPr>
        <sz val="11"/>
        <color theme="1"/>
        <rFont val="Calibri"/>
        <family val="2"/>
        <scheme val="minor"/>
      </rPr>
      <t xml:space="preserve"> Cell: You have selected a response that renders your solution ineligible for the program, e.g. "No" for Mandatory requirement.
                               </t>
    </r>
    <r>
      <rPr>
        <strike/>
        <sz val="11"/>
        <color theme="1"/>
        <rFont val="Calibri"/>
        <family val="2"/>
        <scheme val="minor"/>
      </rPr>
      <t xml:space="preserve">
</t>
    </r>
    <r>
      <rPr>
        <sz val="11"/>
        <color theme="1"/>
        <rFont val="Calibri"/>
        <family val="2"/>
        <scheme val="minor"/>
      </rPr>
      <t xml:space="preserve">
Requirements are classified as "M</t>
    </r>
    <r>
      <rPr>
        <sz val="11"/>
        <rFont val="Calibri"/>
        <family val="2"/>
        <scheme val="minor"/>
      </rPr>
      <t xml:space="preserve">andatory", "Preferred" or "Mandatory to provide a response". The proposed solution should meet all the Mandatory requirements. Thus, </t>
    </r>
    <r>
      <rPr>
        <sz val="11"/>
        <color theme="1"/>
        <rFont val="Calibri"/>
        <family val="2"/>
        <scheme val="minor"/>
      </rPr>
      <t xml:space="preserve">please </t>
    </r>
    <r>
      <rPr>
        <b/>
        <sz val="11"/>
        <rFont val="Calibri"/>
        <family val="2"/>
        <scheme val="minor"/>
      </rPr>
      <t>do not proceed until the requirements are met</t>
    </r>
    <r>
      <rPr>
        <sz val="11"/>
        <rFont val="Calibri"/>
        <family val="2"/>
        <scheme val="minor"/>
      </rPr>
      <t>.  
     - If your solution meets all requirements in the cell, please select 'Yes'. 
     - If your solution partially or does not meet all the requirements in the cell, please select 'No'.</t>
    </r>
  </si>
  <si>
    <t xml:space="preserve">There are a total of 5 tabs in the Checklist. With the exception of i) Instructions tab, your response is required for all tabs.
i) Instructions
ii) General Assessment: General assessment of organisation
iii) Solution Category Requirements: Assessment of solution based on solution category requirements
iv) Satisfaction Survey
v) Overall Dashboard
</t>
  </si>
  <si>
    <t>Version: 25-2.0</t>
  </si>
  <si>
    <r>
      <t xml:space="preserve">You are required to provide </t>
    </r>
    <r>
      <rPr>
        <b/>
        <sz val="11"/>
        <color rgb="FF000000"/>
        <rFont val="Calibri"/>
        <family val="2"/>
        <scheme val="minor"/>
      </rPr>
      <t>at least 5 local customer references</t>
    </r>
    <r>
      <rPr>
        <sz val="11"/>
        <color rgb="FF000000"/>
        <rFont val="Calibri"/>
        <family val="2"/>
        <scheme val="minor"/>
      </rPr>
      <t xml:space="preserve"> who fulfil the following criteria
- </t>
    </r>
    <r>
      <rPr>
        <b/>
        <sz val="11"/>
        <color rgb="FF000000"/>
        <rFont val="Calibri"/>
        <family val="2"/>
        <scheme val="minor"/>
      </rPr>
      <t>current users</t>
    </r>
    <r>
      <rPr>
        <sz val="11"/>
        <color rgb="FF000000"/>
        <rFont val="Calibri"/>
        <family val="2"/>
        <scheme val="minor"/>
      </rPr>
      <t xml:space="preserve"> of the implemented solution and have been using it for </t>
    </r>
    <r>
      <rPr>
        <b/>
        <sz val="11"/>
        <color rgb="FF000000"/>
        <rFont val="Calibri"/>
        <family val="2"/>
        <scheme val="minor"/>
      </rPr>
      <t>more than 6 months</t>
    </r>
    <r>
      <rPr>
        <sz val="11"/>
        <color rgb="FF000000"/>
        <rFont val="Calibri"/>
        <family val="2"/>
        <scheme val="minor"/>
      </rPr>
      <t xml:space="preserve">. 
- the 5 Satisfied Local Customer References must be from </t>
    </r>
    <r>
      <rPr>
        <b/>
        <sz val="11"/>
        <color rgb="FF000000"/>
        <rFont val="Calibri"/>
        <family val="2"/>
        <scheme val="minor"/>
      </rPr>
      <t>"Education"</t>
    </r>
    <r>
      <rPr>
        <sz val="11"/>
        <color rgb="FF000000"/>
        <rFont val="Calibri"/>
        <family val="2"/>
        <scheme val="minor"/>
      </rPr>
      <t xml:space="preserve"> Sector
</t>
    </r>
    <r>
      <rPr>
        <b/>
        <sz val="11"/>
        <color rgb="FF000000"/>
        <rFont val="Calibri"/>
        <family val="2"/>
        <scheme val="minor"/>
      </rPr>
      <t xml:space="preserve">
Note</t>
    </r>
    <r>
      <rPr>
        <sz val="11"/>
        <color rgb="FF000000"/>
        <rFont val="Calibri"/>
        <family val="2"/>
        <scheme val="minor"/>
      </rPr>
      <t>:
- These customers may be contacted by IMDA for verification. 
 - Charity, NPO organisations in Education Sector may be accepted 
- Survey participants will need to sign in using the Singpass app to access the online survey. The Singpass ID will be included with the survey submission.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</si>
</sst>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809]d\ mmmm\ yyyy;@"/>
  </numFmts>
  <fonts count="28" x14ac:knownFonts="1">
    <font>
      <sz val="11"/>
      <color theme="1"/>
      <name val="Calibri"/>
      <family val="2"/>
      <scheme val="minor"/>
    </font>
    <font>
      <b/>
      <sz val="11"/>
      <color theme="0"/>
      <name val="Calibri"/>
      <family val="2"/>
      <scheme val="minor"/>
    </font>
    <font>
      <b/>
      <sz val="11"/>
      <color theme="1"/>
      <name val="Calibri"/>
      <family val="2"/>
      <scheme val="minor"/>
    </font>
    <font>
      <sz val="11"/>
      <color rgb="FF0070C0"/>
      <name val="Calibri"/>
      <family val="2"/>
      <scheme val="minor"/>
    </font>
    <font>
      <b/>
      <u/>
      <sz val="11"/>
      <color theme="1"/>
      <name val="Calibri"/>
      <family val="2"/>
      <scheme val="minor"/>
    </font>
    <font>
      <sz val="9"/>
      <color indexed="81"/>
      <name val="Tahoma"/>
      <family val="2"/>
    </font>
    <font>
      <b/>
      <sz val="9"/>
      <color indexed="81"/>
      <name val="Tahoma"/>
      <family val="2"/>
    </font>
    <font>
      <sz val="11"/>
      <color theme="0"/>
      <name val="Calibri"/>
      <family val="2"/>
      <scheme val="minor"/>
    </font>
    <font>
      <sz val="11"/>
      <color theme="1"/>
      <name val="Calibri"/>
      <family val="2"/>
      <scheme val="minor"/>
    </font>
    <font>
      <sz val="11"/>
      <color rgb="FFFF0000"/>
      <name val="Calibri"/>
      <family val="2"/>
      <scheme val="minor"/>
    </font>
    <font>
      <sz val="11"/>
      <name val="Calibri"/>
      <family val="2"/>
      <scheme val="minor"/>
    </font>
    <font>
      <b/>
      <sz val="11"/>
      <color rgb="FFFF0000"/>
      <name val="Calibri"/>
      <family val="2"/>
      <scheme val="minor"/>
    </font>
    <font>
      <u/>
      <sz val="11"/>
      <color theme="10"/>
      <name val="Calibri"/>
      <family val="2"/>
      <scheme val="minor"/>
    </font>
    <font>
      <b/>
      <sz val="12"/>
      <color theme="1"/>
      <name val="Calibri"/>
      <family val="2"/>
      <scheme val="minor"/>
    </font>
    <font>
      <sz val="36"/>
      <color theme="1"/>
      <name val="Calibri"/>
      <family val="2"/>
      <scheme val="minor"/>
    </font>
    <font>
      <b/>
      <u/>
      <sz val="11"/>
      <color rgb="FF7030A0"/>
      <name val="Calibri"/>
      <family val="2"/>
      <scheme val="minor"/>
    </font>
    <font>
      <b/>
      <sz val="16"/>
      <color theme="1"/>
      <name val="Calibri"/>
      <family val="2"/>
      <scheme val="minor"/>
    </font>
    <font>
      <strike/>
      <sz val="11"/>
      <color theme="1"/>
      <name val="Calibri"/>
      <family val="2"/>
      <scheme val="minor"/>
    </font>
    <font>
      <b/>
      <sz val="11"/>
      <color rgb="FF7030A0"/>
      <name val="Calibri"/>
      <family val="2"/>
      <scheme val="minor"/>
    </font>
    <font>
      <sz val="11"/>
      <color rgb="FF000000"/>
      <name val="Calibri"/>
      <family val="2"/>
    </font>
    <font>
      <b/>
      <sz val="11"/>
      <color rgb="FF000000"/>
      <name val="Calibri"/>
      <family val="2"/>
    </font>
    <font>
      <b/>
      <u/>
      <sz val="11"/>
      <color rgb="FF000000"/>
      <name val="Calibri"/>
      <family val="2"/>
    </font>
    <font>
      <sz val="11"/>
      <name val="Calibri"/>
      <family val="2"/>
    </font>
    <font>
      <b/>
      <sz val="11"/>
      <name val="Calibri"/>
      <family val="2"/>
    </font>
    <font>
      <b/>
      <u/>
      <sz val="11"/>
      <name val="Calibri"/>
      <family val="2"/>
    </font>
    <font>
      <sz val="11"/>
      <color rgb="FF000000"/>
      <name val="Calibri"/>
      <family val="2"/>
      <scheme val="minor"/>
    </font>
    <font>
      <b/>
      <sz val="11"/>
      <color rgb="FF000000"/>
      <name val="Calibri"/>
      <family val="2"/>
      <scheme val="minor"/>
    </font>
    <font>
      <b/>
      <sz val="11"/>
      <name val="Calibri"/>
      <family val="2"/>
      <scheme val="minor"/>
    </font>
  </fonts>
  <fills count="11">
    <fill>
      <patternFill patternType="none"/>
    </fill>
    <fill>
      <patternFill patternType="gray125"/>
    </fill>
    <fill>
      <patternFill patternType="solid">
        <fgColor theme="1"/>
        <bgColor indexed="64"/>
      </patternFill>
    </fill>
    <fill>
      <patternFill patternType="solid">
        <fgColor theme="2"/>
        <bgColor indexed="64"/>
      </patternFill>
    </fill>
    <fill>
      <patternFill patternType="solid">
        <fgColor theme="0" tint="-0.14999847407452621"/>
        <bgColor indexed="64"/>
      </patternFill>
    </fill>
    <fill>
      <patternFill patternType="solid">
        <fgColor rgb="FFF1E8F8"/>
        <bgColor indexed="64"/>
      </patternFill>
    </fill>
    <fill>
      <patternFill patternType="solid">
        <fgColor rgb="FFFFFF00"/>
        <bgColor indexed="64"/>
      </patternFill>
    </fill>
    <fill>
      <patternFill patternType="solid">
        <fgColor rgb="FFEDE2F6"/>
        <bgColor indexed="64"/>
      </patternFill>
    </fill>
    <fill>
      <patternFill patternType="solid">
        <fgColor theme="0"/>
        <bgColor indexed="64"/>
      </patternFill>
    </fill>
    <fill>
      <patternFill patternType="solid">
        <fgColor rgb="FFE7E6E6"/>
        <bgColor rgb="FF000000"/>
      </patternFill>
    </fill>
    <fill>
      <patternFill patternType="solid">
        <fgColor rgb="FFF1E8F8"/>
        <bgColor rgb="FF000000"/>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3">
    <xf numFmtId="0" fontId="0" fillId="0" borderId="0"/>
    <xf numFmtId="9" fontId="8" fillId="0" borderId="0" applyFont="0" applyFill="0" applyBorder="0" applyAlignment="0" applyProtection="0"/>
    <xf numFmtId="0" fontId="12" fillId="0" borderId="0" applyNumberFormat="0" applyFill="0" applyBorder="0" applyAlignment="0" applyProtection="0"/>
  </cellStyleXfs>
  <cellXfs count="104">
    <xf numFmtId="0" fontId="0" fillId="0" borderId="0" xfId="0"/>
    <xf numFmtId="0" fontId="0" fillId="0" borderId="0" xfId="0" applyAlignment="1">
      <alignment vertical="top"/>
    </xf>
    <xf numFmtId="0" fontId="2" fillId="0" borderId="0" xfId="0" applyFont="1" applyAlignment="1">
      <alignment vertical="top"/>
    </xf>
    <xf numFmtId="0" fontId="0" fillId="0" borderId="0" xfId="0" applyAlignment="1">
      <alignment horizontal="left" vertical="top"/>
    </xf>
    <xf numFmtId="0" fontId="0" fillId="0" borderId="0" xfId="0" applyAlignment="1">
      <alignment vertical="top" wrapText="1"/>
    </xf>
    <xf numFmtId="0" fontId="3" fillId="0" borderId="0" xfId="0" applyFont="1" applyAlignment="1">
      <alignment horizontal="right" vertical="top"/>
    </xf>
    <xf numFmtId="0" fontId="0" fillId="2" borderId="0" xfId="0" applyFill="1" applyAlignment="1">
      <alignment vertical="top"/>
    </xf>
    <xf numFmtId="0" fontId="0" fillId="0" borderId="0" xfId="0" applyAlignment="1">
      <alignment vertical="center"/>
    </xf>
    <xf numFmtId="0" fontId="0" fillId="0" borderId="0" xfId="0" applyAlignment="1">
      <alignment horizontal="left" vertical="top" wrapText="1"/>
    </xf>
    <xf numFmtId="0" fontId="2" fillId="0" borderId="0" xfId="0" applyFont="1" applyAlignment="1">
      <alignment horizontal="left" vertical="top"/>
    </xf>
    <xf numFmtId="0" fontId="3" fillId="0" borderId="0" xfId="0" applyFont="1" applyAlignment="1">
      <alignment horizontal="right" vertical="top" indent="1"/>
    </xf>
    <xf numFmtId="0" fontId="7" fillId="0" borderId="0" xfId="0" applyFont="1" applyAlignment="1">
      <alignment horizontal="left" vertical="top" wrapText="1"/>
    </xf>
    <xf numFmtId="9" fontId="0" fillId="0" borderId="0" xfId="1" applyFont="1"/>
    <xf numFmtId="9" fontId="0" fillId="0" borderId="0" xfId="0" applyNumberFormat="1"/>
    <xf numFmtId="0" fontId="2" fillId="3" borderId="1" xfId="0" applyFont="1" applyFill="1" applyBorder="1" applyAlignment="1">
      <alignment horizontal="left" vertical="top"/>
    </xf>
    <xf numFmtId="0" fontId="1" fillId="2" borderId="0" xfId="0" applyFont="1" applyFill="1" applyAlignment="1">
      <alignment vertical="center"/>
    </xf>
    <xf numFmtId="0" fontId="9" fillId="0" borderId="0" xfId="0" applyFont="1" applyAlignment="1">
      <alignment horizontal="left" vertical="top" wrapText="1"/>
    </xf>
    <xf numFmtId="0" fontId="2" fillId="0" borderId="0" xfId="0" applyFont="1"/>
    <xf numFmtId="0" fontId="9" fillId="0" borderId="0" xfId="0" applyFont="1"/>
    <xf numFmtId="0" fontId="1" fillId="2" borderId="0" xfId="0" applyFont="1" applyFill="1" applyAlignment="1">
      <alignment horizontal="left" vertical="center"/>
    </xf>
    <xf numFmtId="0" fontId="0" fillId="3" borderId="1" xfId="0" applyFill="1" applyBorder="1" applyAlignment="1">
      <alignment horizontal="left" vertical="top" wrapText="1"/>
    </xf>
    <xf numFmtId="164" fontId="3" fillId="0" borderId="0" xfId="0" applyNumberFormat="1" applyFont="1" applyAlignment="1">
      <alignment horizontal="right" vertical="top"/>
    </xf>
    <xf numFmtId="164" fontId="3" fillId="0" borderId="0" xfId="0" applyNumberFormat="1" applyFont="1" applyAlignment="1">
      <alignment horizontal="right" vertical="top" indent="1"/>
    </xf>
    <xf numFmtId="164" fontId="3" fillId="0" borderId="0" xfId="0" applyNumberFormat="1" applyFont="1" applyAlignment="1">
      <alignment vertical="top"/>
    </xf>
    <xf numFmtId="0" fontId="12" fillId="0" borderId="0" xfId="2" applyAlignment="1">
      <alignment horizontal="left" vertical="top"/>
    </xf>
    <xf numFmtId="0" fontId="12" fillId="0" borderId="0" xfId="2"/>
    <xf numFmtId="0" fontId="0" fillId="0" borderId="0" xfId="0" applyAlignment="1" applyProtection="1">
      <alignment vertical="top"/>
      <protection locked="0"/>
    </xf>
    <xf numFmtId="0" fontId="0" fillId="0" borderId="0" xfId="0" applyAlignment="1" applyProtection="1">
      <alignment vertical="center"/>
      <protection locked="0"/>
    </xf>
    <xf numFmtId="0" fontId="0" fillId="5" borderId="1" xfId="0" applyFill="1" applyBorder="1" applyAlignment="1" applyProtection="1">
      <alignment horizontal="left" vertical="top" wrapText="1"/>
      <protection locked="0"/>
    </xf>
    <xf numFmtId="0" fontId="0" fillId="0" borderId="8" xfId="0" applyBorder="1"/>
    <xf numFmtId="0" fontId="0" fillId="0" borderId="9" xfId="0" applyBorder="1"/>
    <xf numFmtId="0" fontId="14" fillId="4" borderId="10" xfId="0" applyFont="1" applyFill="1" applyBorder="1" applyAlignment="1">
      <alignment horizontal="center" vertical="center"/>
    </xf>
    <xf numFmtId="0" fontId="13" fillId="3" borderId="5" xfId="0" applyFont="1" applyFill="1" applyBorder="1"/>
    <xf numFmtId="0" fontId="12" fillId="0" borderId="10" xfId="2" applyFill="1" applyBorder="1" applyAlignment="1">
      <alignment vertical="top"/>
    </xf>
    <xf numFmtId="0" fontId="2" fillId="3" borderId="5" xfId="0" applyFont="1" applyFill="1" applyBorder="1"/>
    <xf numFmtId="0" fontId="2" fillId="3" borderId="7" xfId="0" applyFont="1" applyFill="1" applyBorder="1"/>
    <xf numFmtId="0" fontId="2" fillId="3" borderId="6" xfId="0" applyFont="1" applyFill="1" applyBorder="1"/>
    <xf numFmtId="0" fontId="16" fillId="0" borderId="0" xfId="0" applyFont="1"/>
    <xf numFmtId="9" fontId="0" fillId="6" borderId="0" xfId="1" applyFont="1" applyFill="1"/>
    <xf numFmtId="0" fontId="0" fillId="7" borderId="0" xfId="0" applyFill="1"/>
    <xf numFmtId="0" fontId="2" fillId="0" borderId="1" xfId="0" applyFont="1" applyBorder="1" applyAlignment="1">
      <alignment vertical="top"/>
    </xf>
    <xf numFmtId="0" fontId="2" fillId="0" borderId="0" xfId="0" applyFont="1" applyAlignment="1">
      <alignment horizontal="left"/>
    </xf>
    <xf numFmtId="0" fontId="0" fillId="5" borderId="1" xfId="0" applyFill="1" applyBorder="1" applyAlignment="1">
      <alignment horizontal="left" vertical="top"/>
    </xf>
    <xf numFmtId="0" fontId="0" fillId="0" borderId="0" xfId="0" applyAlignment="1">
      <alignment horizontal="center" vertical="center"/>
    </xf>
    <xf numFmtId="0" fontId="0" fillId="0" borderId="0" xfId="0" applyAlignment="1" applyProtection="1">
      <alignment horizontal="left" vertical="top"/>
      <protection locked="0"/>
    </xf>
    <xf numFmtId="0" fontId="12" fillId="0" borderId="0" xfId="2" applyFill="1" applyAlignment="1" applyProtection="1">
      <alignment vertical="top" wrapText="1"/>
      <protection locked="0"/>
    </xf>
    <xf numFmtId="0" fontId="0" fillId="0" borderId="0" xfId="0" applyAlignment="1" applyProtection="1">
      <alignment vertical="top" wrapText="1"/>
      <protection locked="0"/>
    </xf>
    <xf numFmtId="0" fontId="12" fillId="0" borderId="0" xfId="2" applyFill="1" applyProtection="1">
      <protection locked="0"/>
    </xf>
    <xf numFmtId="0" fontId="0" fillId="6" borderId="1" xfId="0" applyFill="1" applyBorder="1" applyAlignment="1">
      <alignment horizontal="left" vertical="center" wrapText="1"/>
    </xf>
    <xf numFmtId="0" fontId="2" fillId="0" borderId="0" xfId="0" applyFont="1" applyAlignment="1">
      <alignment vertical="top" wrapText="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top" wrapText="1"/>
    </xf>
    <xf numFmtId="0" fontId="7" fillId="0" borderId="0" xfId="0" applyFont="1" applyAlignment="1">
      <alignment vertical="top"/>
    </xf>
    <xf numFmtId="0" fontId="10" fillId="0" borderId="0" xfId="0" applyFont="1" applyAlignment="1">
      <alignment vertical="top" wrapText="1"/>
    </xf>
    <xf numFmtId="0" fontId="0" fillId="0" borderId="1" xfId="0" applyBorder="1" applyAlignment="1" applyProtection="1">
      <alignment vertical="top"/>
      <protection locked="0"/>
    </xf>
    <xf numFmtId="0" fontId="2" fillId="0" borderId="0" xfId="0" applyFont="1" applyAlignment="1">
      <alignment horizontal="left" vertical="center" wrapText="1"/>
    </xf>
    <xf numFmtId="1" fontId="0" fillId="0" borderId="0" xfId="0" applyNumberFormat="1"/>
    <xf numFmtId="0" fontId="0" fillId="8" borderId="0" xfId="0" applyFill="1" applyAlignment="1">
      <alignment vertical="top"/>
    </xf>
    <xf numFmtId="1" fontId="0" fillId="0" borderId="0" xfId="0" quotePrefix="1" applyNumberFormat="1"/>
    <xf numFmtId="0" fontId="2" fillId="0" borderId="0" xfId="0" applyFont="1" applyAlignment="1" applyProtection="1">
      <alignment horizontal="left" vertical="top"/>
      <protection locked="0"/>
    </xf>
    <xf numFmtId="0" fontId="12" fillId="0" borderId="0" xfId="2" applyAlignment="1" applyProtection="1">
      <alignment horizontal="left" vertical="top" wrapText="1"/>
      <protection locked="0"/>
    </xf>
    <xf numFmtId="0" fontId="19" fillId="0" borderId="0" xfId="0" applyFont="1" applyAlignment="1">
      <alignment horizontal="left" vertical="top"/>
    </xf>
    <xf numFmtId="0" fontId="12" fillId="0" borderId="0" xfId="2" applyFill="1" applyBorder="1" applyAlignment="1">
      <alignment horizontal="left" vertical="top"/>
    </xf>
    <xf numFmtId="0" fontId="20" fillId="0" borderId="0" xfId="0" applyFont="1" applyAlignment="1">
      <alignment horizontal="left" vertical="top"/>
    </xf>
    <xf numFmtId="0" fontId="19" fillId="9" borderId="1" xfId="0" applyFont="1" applyFill="1" applyBorder="1" applyAlignment="1">
      <alignment horizontal="left" vertical="top"/>
    </xf>
    <xf numFmtId="0" fontId="20" fillId="9" borderId="2" xfId="0" applyFont="1" applyFill="1" applyBorder="1" applyAlignment="1">
      <alignment horizontal="left" vertical="top" wrapText="1"/>
    </xf>
    <xf numFmtId="0" fontId="19" fillId="9" borderId="2" xfId="0" applyFont="1" applyFill="1" applyBorder="1" applyAlignment="1">
      <alignment horizontal="left" vertical="top" wrapText="1"/>
    </xf>
    <xf numFmtId="0" fontId="19" fillId="9" borderId="1" xfId="0" applyFont="1" applyFill="1" applyBorder="1" applyAlignment="1">
      <alignment horizontal="left" vertical="top" wrapText="1"/>
    </xf>
    <xf numFmtId="0" fontId="19" fillId="0" borderId="4" xfId="0" applyFont="1" applyBorder="1" applyAlignment="1">
      <alignment horizontal="left" vertical="top" wrapText="1"/>
    </xf>
    <xf numFmtId="0" fontId="21" fillId="0" borderId="11" xfId="0" applyFont="1" applyBorder="1" applyAlignment="1">
      <alignment horizontal="left" vertical="top" wrapText="1"/>
    </xf>
    <xf numFmtId="0" fontId="19" fillId="0" borderId="11" xfId="0" applyFont="1" applyBorder="1" applyAlignment="1">
      <alignment horizontal="left" vertical="top" wrapText="1"/>
    </xf>
    <xf numFmtId="0" fontId="19" fillId="0" borderId="12" xfId="0" applyFont="1" applyBorder="1" applyAlignment="1">
      <alignment horizontal="left" vertical="top" wrapText="1"/>
    </xf>
    <xf numFmtId="0" fontId="19" fillId="0" borderId="13" xfId="0" applyFont="1" applyBorder="1" applyAlignment="1">
      <alignment horizontal="left" vertical="top" wrapText="1"/>
    </xf>
    <xf numFmtId="0" fontId="19" fillId="0" borderId="14" xfId="0" applyFont="1" applyBorder="1" applyAlignment="1">
      <alignment horizontal="left" vertical="top" wrapText="1"/>
    </xf>
    <xf numFmtId="0" fontId="19" fillId="0" borderId="1" xfId="0" applyFont="1" applyBorder="1" applyAlignment="1">
      <alignment horizontal="left" vertical="top" wrapText="1"/>
    </xf>
    <xf numFmtId="0" fontId="21" fillId="0" borderId="13" xfId="0" applyFont="1" applyBorder="1" applyAlignment="1">
      <alignment horizontal="left" vertical="top" wrapText="1"/>
    </xf>
    <xf numFmtId="0" fontId="19" fillId="0" borderId="15" xfId="0" applyFont="1" applyBorder="1" applyAlignment="1">
      <alignment horizontal="left" vertical="top" wrapText="1"/>
    </xf>
    <xf numFmtId="0" fontId="22" fillId="0" borderId="11" xfId="0" applyFont="1" applyBorder="1" applyAlignment="1">
      <alignment horizontal="left" vertical="top" wrapText="1"/>
    </xf>
    <xf numFmtId="0" fontId="24" fillId="0" borderId="11" xfId="0" applyFont="1" applyBorder="1" applyAlignment="1">
      <alignment horizontal="left" vertical="top" wrapText="1"/>
    </xf>
    <xf numFmtId="0" fontId="22" fillId="0" borderId="13" xfId="0" applyFont="1" applyBorder="1" applyAlignment="1">
      <alignment horizontal="left" vertical="top" wrapText="1"/>
    </xf>
    <xf numFmtId="0" fontId="20" fillId="0" borderId="11" xfId="0" applyFont="1" applyBorder="1" applyAlignment="1">
      <alignment horizontal="left" vertical="top" wrapText="1"/>
    </xf>
    <xf numFmtId="0" fontId="21" fillId="0" borderId="2" xfId="0" applyFont="1" applyBorder="1" applyAlignment="1">
      <alignment horizontal="left" vertical="top" wrapText="1"/>
    </xf>
    <xf numFmtId="0" fontId="19" fillId="0" borderId="2" xfId="0" applyFont="1" applyBorder="1" applyAlignment="1">
      <alignment horizontal="left" vertical="top" wrapText="1"/>
    </xf>
    <xf numFmtId="0" fontId="12" fillId="0" borderId="0" xfId="2" applyAlignment="1" applyProtection="1">
      <alignment horizontal="left" vertical="top"/>
    </xf>
    <xf numFmtId="0" fontId="9" fillId="0" borderId="0" xfId="0" applyFont="1" applyAlignment="1">
      <alignment horizontal="left" vertical="top"/>
    </xf>
    <xf numFmtId="0" fontId="7" fillId="0" borderId="0" xfId="0" applyFont="1" applyAlignment="1">
      <alignment horizontal="left" vertical="top"/>
    </xf>
    <xf numFmtId="0" fontId="2" fillId="3" borderId="1" xfId="0" applyFont="1" applyFill="1" applyBorder="1" applyAlignment="1">
      <alignment vertical="top"/>
    </xf>
    <xf numFmtId="0" fontId="0" fillId="7" borderId="1" xfId="0" applyFill="1" applyBorder="1" applyAlignment="1" applyProtection="1">
      <alignment vertical="top"/>
      <protection locked="0"/>
    </xf>
    <xf numFmtId="0" fontId="0" fillId="0" borderId="1" xfId="0" applyBorder="1" applyAlignment="1" applyProtection="1">
      <alignment horizontal="left" vertical="top" wrapText="1"/>
      <protection locked="0"/>
    </xf>
    <xf numFmtId="0" fontId="19" fillId="10" borderId="4" xfId="0" applyFont="1" applyFill="1" applyBorder="1" applyAlignment="1" applyProtection="1">
      <alignment horizontal="left" vertical="top" wrapText="1"/>
      <protection locked="0"/>
    </xf>
    <xf numFmtId="0" fontId="19" fillId="10" borderId="16" xfId="0" applyFont="1" applyFill="1" applyBorder="1" applyAlignment="1" applyProtection="1">
      <alignment horizontal="left" vertical="top" wrapText="1"/>
      <protection locked="0"/>
    </xf>
    <xf numFmtId="0" fontId="19" fillId="10" borderId="3" xfId="0" applyFont="1" applyFill="1" applyBorder="1" applyAlignment="1" applyProtection="1">
      <alignment horizontal="left" vertical="top" wrapText="1"/>
      <protection locked="0"/>
    </xf>
    <xf numFmtId="0" fontId="19" fillId="9" borderId="2" xfId="0" applyFont="1" applyFill="1" applyBorder="1" applyAlignment="1" applyProtection="1">
      <alignment horizontal="left" vertical="top" wrapText="1"/>
      <protection locked="0"/>
    </xf>
    <xf numFmtId="0" fontId="19" fillId="9" borderId="1" xfId="0" applyFont="1" applyFill="1" applyBorder="1" applyAlignment="1" applyProtection="1">
      <alignment horizontal="left" vertical="top" wrapText="1"/>
      <protection locked="0"/>
    </xf>
    <xf numFmtId="0" fontId="19" fillId="10" borderId="1" xfId="0" applyFont="1" applyFill="1" applyBorder="1" applyAlignment="1" applyProtection="1">
      <alignment horizontal="left" vertical="top" wrapText="1"/>
      <protection locked="0"/>
    </xf>
    <xf numFmtId="0" fontId="2" fillId="0" borderId="1" xfId="0" applyFont="1" applyBorder="1" applyAlignment="1">
      <alignment horizontal="left" vertical="top"/>
    </xf>
    <xf numFmtId="0" fontId="0" fillId="0" borderId="1" xfId="0" applyBorder="1" applyAlignment="1">
      <alignment vertical="top" wrapText="1"/>
    </xf>
    <xf numFmtId="0" fontId="2" fillId="0" borderId="1" xfId="0" applyFont="1" applyBorder="1" applyAlignment="1">
      <alignment vertical="top" wrapText="1"/>
    </xf>
    <xf numFmtId="0" fontId="0" fillId="0" borderId="1" xfId="0" applyBorder="1" applyAlignment="1">
      <alignment horizontal="left" vertical="top"/>
    </xf>
    <xf numFmtId="0" fontId="12" fillId="5" borderId="1" xfId="2" applyFill="1" applyBorder="1" applyAlignment="1" applyProtection="1">
      <alignment vertical="top" wrapText="1"/>
    </xf>
    <xf numFmtId="0" fontId="1" fillId="2" borderId="0" xfId="0" applyFont="1" applyFill="1" applyAlignment="1">
      <alignment horizontal="left" vertical="center"/>
    </xf>
    <xf numFmtId="0" fontId="0" fillId="0" borderId="0" xfId="0" applyAlignment="1">
      <alignment horizontal="left" vertical="top" wrapText="1"/>
    </xf>
    <xf numFmtId="0" fontId="25" fillId="0" borderId="0" xfId="0" applyFont="1" applyAlignment="1">
      <alignment horizontal="left" vertical="top" wrapText="1"/>
    </xf>
  </cellXfs>
  <cellStyles count="3">
    <cellStyle name="Hyperlink" xfId="2" builtinId="8"/>
    <cellStyle name="Normal" xfId="0" builtinId="0"/>
    <cellStyle name="Percent" xfId="1" builtinId="5"/>
  </cellStyles>
  <dxfs count="13">
    <dxf>
      <fill>
        <patternFill>
          <bgColor rgb="FFFF9999"/>
        </patternFill>
      </fill>
    </dxf>
    <dxf>
      <fill>
        <patternFill>
          <bgColor rgb="FFFF0000"/>
        </patternFill>
      </fill>
    </dxf>
    <dxf>
      <fill>
        <patternFill>
          <bgColor theme="9" tint="0.39994506668294322"/>
        </patternFill>
      </fill>
    </dxf>
    <dxf>
      <fill>
        <patternFill patternType="none">
          <bgColor auto="1"/>
        </patternFill>
      </fill>
    </dxf>
    <dxf>
      <fill>
        <patternFill>
          <bgColor rgb="FFFF0000"/>
        </patternFill>
      </fill>
    </dxf>
    <dxf>
      <fill>
        <patternFill>
          <bgColor theme="2"/>
        </patternFill>
      </fill>
    </dxf>
    <dxf>
      <fill>
        <patternFill>
          <bgColor rgb="FFF1E8F8"/>
        </patternFill>
      </fill>
    </dxf>
    <dxf>
      <fill>
        <patternFill>
          <bgColor rgb="FFFF0000"/>
        </patternFill>
      </fill>
    </dxf>
    <dxf>
      <fill>
        <patternFill>
          <bgColor rgb="FFF1E8F8"/>
        </patternFill>
      </fill>
    </dxf>
    <dxf>
      <fill>
        <patternFill>
          <bgColor rgb="FFFF0000"/>
        </patternFill>
      </fill>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colors>
    <mruColors>
      <color rgb="FFEDE2F6"/>
      <color rgb="FFFF9999"/>
      <color rgb="FFF1E8F8"/>
      <color rgb="FFDCC5ED"/>
      <color rgb="FFBD92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329C-4B5B-8000-8FA62CCBEA36}"/>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329C-4B5B-8000-8FA62CCBEA36}"/>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B21D-4464-B561-6DB29147471E}"/>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0-32A7-486C-8ADC-E14686997B64}"/>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0-B21D-4464-B561-6DB29147471E}"/>
              </c:ext>
            </c:extLst>
          </c:dPt>
          <c:val>
            <c:numRef>
              <c:f>'Data for graphs'!$B$14</c:f>
              <c:numCache>
                <c:formatCode>0%</c:formatCode>
                <c:ptCount val="1"/>
                <c:pt idx="0">
                  <c:v>1</c:v>
                </c:pt>
              </c:numCache>
            </c:numRef>
          </c:val>
          <c:extLst>
            <c:ext xmlns:c16="http://schemas.microsoft.com/office/drawing/2014/chart" uri="{C3380CC4-5D6E-409C-BE32-E72D297353CC}">
              <c16:uniqueId val="{00000001-32A7-486C-8ADC-E14686997B64}"/>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chemeClr val="accent1"/>
            </a:solidFill>
            <a:ln>
              <a:noFill/>
            </a:ln>
            <a:effectLst/>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2-F5B0-454F-B3A3-2104C3762EE5}"/>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F5B0-454F-B3A3-2104C3762EE5}"/>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F5B0-454F-B3A3-2104C3762EE5}"/>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General Assessment</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graphs'!$A$2</c:f>
              <c:strCache>
                <c:ptCount val="1"/>
                <c:pt idx="0">
                  <c:v>Completed</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graphs'!$B$2</c:f>
              <c:numCache>
                <c:formatCode>0%</c:formatCode>
                <c:ptCount val="1"/>
                <c:pt idx="0">
                  <c:v>0</c:v>
                </c:pt>
              </c:numCache>
            </c:numRef>
          </c:val>
          <c:extLst>
            <c:ext xmlns:c16="http://schemas.microsoft.com/office/drawing/2014/chart" uri="{C3380CC4-5D6E-409C-BE32-E72D297353CC}">
              <c16:uniqueId val="{00000000-9059-43F3-BE26-D67A837A5881}"/>
            </c:ext>
          </c:extLst>
        </c:ser>
        <c:ser>
          <c:idx val="1"/>
          <c:order val="1"/>
          <c:tx>
            <c:strRef>
              <c:f>'Data for graphs'!$A$3</c:f>
              <c:strCache>
                <c:ptCount val="1"/>
                <c:pt idx="0">
                  <c:v>Blank</c:v>
                </c:pt>
              </c:strCache>
            </c:strRef>
          </c:tx>
          <c:spPr>
            <a:noFill/>
            <a:ln>
              <a:solidFill>
                <a:srgbClr val="7030A0"/>
              </a:solidFill>
            </a:ln>
            <a:effectLst/>
            <a:sp3d>
              <a:contourClr>
                <a:srgbClr val="7030A0"/>
              </a:contourClr>
            </a:sp3d>
          </c:spPr>
          <c:invertIfNegative val="0"/>
          <c:val>
            <c:numRef>
              <c:f>'Data for graphs'!$B$3</c:f>
              <c:numCache>
                <c:formatCode>0%</c:formatCode>
                <c:ptCount val="1"/>
                <c:pt idx="0">
                  <c:v>1</c:v>
                </c:pt>
              </c:numCache>
            </c:numRef>
          </c:val>
          <c:extLst>
            <c:ext xmlns:c16="http://schemas.microsoft.com/office/drawing/2014/chart" uri="{C3380CC4-5D6E-409C-BE32-E72D297353CC}">
              <c16:uniqueId val="{00000001-9059-43F3-BE26-D67A837A588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Solution Category Requirements</a:t>
            </a:r>
            <a:endParaRPr lang="en-SG" sz="1200" b="1"/>
          </a:p>
        </c:rich>
      </c:tx>
      <c:overlay val="0"/>
      <c:spPr>
        <a:noFill/>
        <a:ln>
          <a:noFill/>
        </a:ln>
        <a:effectLst/>
      </c:spPr>
      <c:txPr>
        <a:bodyPr rot="0" spcFirstLastPara="1" vertOverflow="ellipsis" vert="horz" wrap="square" anchor="t" anchorCtr="0"/>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graphs'!$A$13</c:f>
              <c:strCache>
                <c:ptCount val="1"/>
                <c:pt idx="0">
                  <c:v>Complete</c:v>
                </c:pt>
              </c:strCache>
            </c:strRef>
          </c:tx>
          <c:spPr>
            <a:solidFill>
              <a:srgbClr val="00B050"/>
            </a:solidFill>
            <a:ln>
              <a:solidFill>
                <a:srgbClr val="7030A0"/>
              </a:solidFill>
            </a:ln>
            <a:effectLst/>
            <a:sp3d>
              <a:contourClr>
                <a:srgbClr val="7030A0"/>
              </a:contourClr>
            </a:sp3d>
          </c:spPr>
          <c:invertIfNegative val="0"/>
          <c:dPt>
            <c:idx val="0"/>
            <c:invertIfNegative val="0"/>
            <c:bubble3D val="0"/>
            <c:spPr>
              <a:solidFill>
                <a:srgbClr val="7030A0"/>
              </a:solidFill>
              <a:ln>
                <a:solidFill>
                  <a:srgbClr val="7030A0"/>
                </a:solidFill>
              </a:ln>
              <a:effectLst/>
              <a:sp3d>
                <a:contourClr>
                  <a:srgbClr val="7030A0"/>
                </a:contourClr>
              </a:sp3d>
            </c:spPr>
            <c:extLst>
              <c:ext xmlns:c16="http://schemas.microsoft.com/office/drawing/2014/chart" uri="{C3380CC4-5D6E-409C-BE32-E72D297353CC}">
                <c16:uniqueId val="{00000001-5C6C-4965-93B2-1949867A6D78}"/>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graphs'!$B$13</c:f>
              <c:numCache>
                <c:formatCode>0%</c:formatCode>
                <c:ptCount val="1"/>
                <c:pt idx="0">
                  <c:v>0</c:v>
                </c:pt>
              </c:numCache>
            </c:numRef>
          </c:val>
          <c:extLst>
            <c:ext xmlns:c16="http://schemas.microsoft.com/office/drawing/2014/chart" uri="{C3380CC4-5D6E-409C-BE32-E72D297353CC}">
              <c16:uniqueId val="{00000002-5C6C-4965-93B2-1949867A6D78}"/>
            </c:ext>
          </c:extLst>
        </c:ser>
        <c:ser>
          <c:idx val="1"/>
          <c:order val="1"/>
          <c:tx>
            <c:strRef>
              <c:f>'Data for graphs'!$A$14</c:f>
              <c:strCache>
                <c:ptCount val="1"/>
                <c:pt idx="0">
                  <c:v>Blank</c:v>
                </c:pt>
              </c:strCache>
            </c:strRef>
          </c:tx>
          <c:spPr>
            <a:solidFill>
              <a:schemeClr val="accent6">
                <a:lumMod val="20000"/>
                <a:lumOff val="80000"/>
              </a:schemeClr>
            </a:solidFill>
            <a:ln>
              <a:solidFill>
                <a:srgbClr val="7030A0"/>
              </a:solidFill>
            </a:ln>
            <a:effectLst/>
            <a:sp3d>
              <a:contourClr>
                <a:srgbClr val="7030A0"/>
              </a:contourClr>
            </a:sp3d>
          </c:spPr>
          <c:invertIfNegative val="0"/>
          <c:dPt>
            <c:idx val="0"/>
            <c:invertIfNegative val="0"/>
            <c:bubble3D val="0"/>
            <c:spPr>
              <a:noFill/>
              <a:ln>
                <a:solidFill>
                  <a:srgbClr val="7030A0"/>
                </a:solidFill>
              </a:ln>
              <a:effectLst/>
              <a:sp3d>
                <a:contourClr>
                  <a:srgbClr val="7030A0"/>
                </a:contourClr>
              </a:sp3d>
            </c:spPr>
            <c:extLst>
              <c:ext xmlns:c16="http://schemas.microsoft.com/office/drawing/2014/chart" uri="{C3380CC4-5D6E-409C-BE32-E72D297353CC}">
                <c16:uniqueId val="{00000004-5C6C-4965-93B2-1949867A6D78}"/>
              </c:ext>
            </c:extLst>
          </c:dPt>
          <c:val>
            <c:numRef>
              <c:f>'Data for graphs'!$B$14</c:f>
              <c:numCache>
                <c:formatCode>0%</c:formatCode>
                <c:ptCount val="1"/>
                <c:pt idx="0">
                  <c:v>1</c:v>
                </c:pt>
              </c:numCache>
            </c:numRef>
          </c:val>
          <c:extLst>
            <c:ext xmlns:c16="http://schemas.microsoft.com/office/drawing/2014/chart" uri="{C3380CC4-5D6E-409C-BE32-E72D297353CC}">
              <c16:uniqueId val="{00000005-5C6C-4965-93B2-1949867A6D78}"/>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Overall</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graphs'!$M$2</c:f>
              <c:strCache>
                <c:ptCount val="1"/>
                <c:pt idx="0">
                  <c:v>Complete</c:v>
                </c:pt>
              </c:strCache>
            </c:strRef>
          </c:tx>
          <c:spPr>
            <a:solidFill>
              <a:srgbClr val="7030A0"/>
            </a:solidFill>
            <a:ln>
              <a:solidFill>
                <a:srgbClr val="7030A0"/>
              </a:solidFill>
            </a:ln>
            <a:effectLst/>
            <a:sp3d>
              <a:contourClr>
                <a:srgbClr val="7030A0"/>
              </a:contourClr>
            </a:sp3d>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graphs'!$N$2</c:f>
              <c:numCache>
                <c:formatCode>0%</c:formatCode>
                <c:ptCount val="1"/>
                <c:pt idx="0">
                  <c:v>0</c:v>
                </c:pt>
              </c:numCache>
            </c:numRef>
          </c:val>
          <c:extLst>
            <c:ext xmlns:c16="http://schemas.microsoft.com/office/drawing/2014/chart" uri="{C3380CC4-5D6E-409C-BE32-E72D297353CC}">
              <c16:uniqueId val="{00000000-75C1-402C-AF7C-F9BF67F41BA3}"/>
            </c:ext>
          </c:extLst>
        </c:ser>
        <c:ser>
          <c:idx val="1"/>
          <c:order val="1"/>
          <c:tx>
            <c:strRef>
              <c:f>'Data for graphs'!$M$3</c:f>
              <c:strCache>
                <c:ptCount val="1"/>
                <c:pt idx="0">
                  <c:v>Blank</c:v>
                </c:pt>
              </c:strCache>
            </c:strRef>
          </c:tx>
          <c:spPr>
            <a:noFill/>
            <a:ln>
              <a:solidFill>
                <a:srgbClr val="7030A0"/>
              </a:solidFill>
            </a:ln>
            <a:effectLst/>
            <a:sp3d>
              <a:contourClr>
                <a:srgbClr val="7030A0"/>
              </a:contourClr>
            </a:sp3d>
          </c:spPr>
          <c:invertIfNegative val="0"/>
          <c:val>
            <c:numRef>
              <c:f>'Data for graphs'!$N$3</c:f>
              <c:numCache>
                <c:formatCode>0%</c:formatCode>
                <c:ptCount val="1"/>
                <c:pt idx="0">
                  <c:v>1</c:v>
                </c:pt>
              </c:numCache>
            </c:numRef>
          </c:val>
          <c:extLst>
            <c:ext xmlns:c16="http://schemas.microsoft.com/office/drawing/2014/chart" uri="{C3380CC4-5D6E-409C-BE32-E72D297353CC}">
              <c16:uniqueId val="{00000001-75C1-402C-AF7C-F9BF67F41BA3}"/>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SG" sz="1200" b="1"/>
              <a:t>Response</a:t>
            </a:r>
            <a:r>
              <a:rPr lang="en-SG" sz="1200" b="1" baseline="0"/>
              <a:t> Progress: Satisfaction Survey</a:t>
            </a:r>
            <a:endParaRPr lang="en-SG"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SG"/>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5618884459526248E-3"/>
          <c:y val="5.4450279737899782E-3"/>
          <c:w val="0.99043811155404737"/>
          <c:h val="0.9945549720262099"/>
        </c:manualLayout>
      </c:layout>
      <c:bar3DChart>
        <c:barDir val="bar"/>
        <c:grouping val="percentStacked"/>
        <c:varyColors val="0"/>
        <c:ser>
          <c:idx val="0"/>
          <c:order val="0"/>
          <c:tx>
            <c:strRef>
              <c:f>'Data for graphs'!$H$2</c:f>
              <c:strCache>
                <c:ptCount val="1"/>
                <c:pt idx="0">
                  <c:v>Complete</c:v>
                </c:pt>
              </c:strCache>
            </c:strRef>
          </c:tx>
          <c:spPr>
            <a:solidFill>
              <a:srgbClr val="7030A0"/>
            </a:solidFill>
            <a:ln>
              <a:noFill/>
            </a:ln>
            <a:effectLst/>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for graphs'!$I$2</c:f>
              <c:numCache>
                <c:formatCode>0%</c:formatCode>
                <c:ptCount val="1"/>
                <c:pt idx="0">
                  <c:v>0</c:v>
                </c:pt>
              </c:numCache>
            </c:numRef>
          </c:val>
          <c:extLst>
            <c:ext xmlns:c16="http://schemas.microsoft.com/office/drawing/2014/chart" uri="{C3380CC4-5D6E-409C-BE32-E72D297353CC}">
              <c16:uniqueId val="{00000000-DB42-4708-8EF6-A89251E3EAF1}"/>
            </c:ext>
          </c:extLst>
        </c:ser>
        <c:ser>
          <c:idx val="1"/>
          <c:order val="1"/>
          <c:tx>
            <c:strRef>
              <c:f>'Data for graphs'!$H$3</c:f>
              <c:strCache>
                <c:ptCount val="1"/>
                <c:pt idx="0">
                  <c:v>more surveys to go</c:v>
                </c:pt>
              </c:strCache>
            </c:strRef>
          </c:tx>
          <c:spPr>
            <a:noFill/>
            <a:ln>
              <a:solidFill>
                <a:srgbClr val="7030A0"/>
              </a:solidFill>
            </a:ln>
            <a:effectLst/>
            <a:sp3d>
              <a:contourClr>
                <a:srgbClr val="7030A0"/>
              </a:contourClr>
            </a:sp3d>
          </c:spPr>
          <c:invertIfNegative val="0"/>
          <c:val>
            <c:numRef>
              <c:f>'Data for graphs'!$I$3</c:f>
              <c:numCache>
                <c:formatCode>0%</c:formatCode>
                <c:ptCount val="1"/>
                <c:pt idx="0">
                  <c:v>1</c:v>
                </c:pt>
              </c:numCache>
            </c:numRef>
          </c:val>
          <c:extLst>
            <c:ext xmlns:c16="http://schemas.microsoft.com/office/drawing/2014/chart" uri="{C3380CC4-5D6E-409C-BE32-E72D297353CC}">
              <c16:uniqueId val="{00000001-DB42-4708-8EF6-A89251E3EAF1}"/>
            </c:ext>
          </c:extLst>
        </c:ser>
        <c:dLbls>
          <c:showLegendKey val="0"/>
          <c:showVal val="0"/>
          <c:showCatName val="0"/>
          <c:showSerName val="0"/>
          <c:showPercent val="0"/>
          <c:showBubbleSize val="0"/>
        </c:dLbls>
        <c:gapWidth val="150"/>
        <c:shape val="box"/>
        <c:axId val="809439695"/>
        <c:axId val="1868113920"/>
        <c:axId val="0"/>
      </c:bar3DChart>
      <c:catAx>
        <c:axId val="809439695"/>
        <c:scaling>
          <c:orientation val="minMax"/>
        </c:scaling>
        <c:delete val="1"/>
        <c:axPos val="l"/>
        <c:numFmt formatCode="General" sourceLinked="1"/>
        <c:majorTickMark val="none"/>
        <c:minorTickMark val="none"/>
        <c:tickLblPos val="nextTo"/>
        <c:crossAx val="1868113920"/>
        <c:crosses val="autoZero"/>
        <c:auto val="1"/>
        <c:lblAlgn val="ctr"/>
        <c:lblOffset val="100"/>
        <c:noMultiLvlLbl val="0"/>
      </c:catAx>
      <c:valAx>
        <c:axId val="1868113920"/>
        <c:scaling>
          <c:orientation val="minMax"/>
          <c:max val="1"/>
          <c:min val="0"/>
        </c:scaling>
        <c:delete val="0"/>
        <c:axPos val="b"/>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809439695"/>
        <c:crosses val="autoZero"/>
        <c:crossBetween val="between"/>
      </c:valAx>
      <c:spPr>
        <a:noFill/>
        <a:ln w="25400">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2.png"/><Relationship Id="rId5" Type="http://schemas.openxmlformats.org/officeDocument/2006/relationships/chart" Target="../charts/chart7.xml"/><Relationship Id="rId4"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editAs="oneCell">
    <xdr:from>
      <xdr:col>2</xdr:col>
      <xdr:colOff>9525</xdr:colOff>
      <xdr:row>2</xdr:row>
      <xdr:rowOff>63773</xdr:rowOff>
    </xdr:from>
    <xdr:to>
      <xdr:col>3</xdr:col>
      <xdr:colOff>47625</xdr:colOff>
      <xdr:row>2</xdr:row>
      <xdr:rowOff>363038</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44100" y="444773"/>
          <a:ext cx="1114425" cy="29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3581400</xdr:colOff>
      <xdr:row>2</xdr:row>
      <xdr:rowOff>47625</xdr:rowOff>
    </xdr:from>
    <xdr:to>
      <xdr:col>5</xdr:col>
      <xdr:colOff>46990</xdr:colOff>
      <xdr:row>2</xdr:row>
      <xdr:rowOff>332920</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344650" y="428625"/>
          <a:ext cx="1102995" cy="291645"/>
        </a:xfrm>
        <a:prstGeom prst="rect">
          <a:avLst/>
        </a:prstGeom>
      </xdr:spPr>
    </xdr:pic>
    <xdr:clientData/>
  </xdr:twoCellAnchor>
  <xdr:twoCellAnchor>
    <xdr:from>
      <xdr:col>0</xdr:col>
      <xdr:colOff>1022082</xdr:colOff>
      <xdr:row>7</xdr:row>
      <xdr:rowOff>178467</xdr:rowOff>
    </xdr:from>
    <xdr:to>
      <xdr:col>1</xdr:col>
      <xdr:colOff>5559793</xdr:colOff>
      <xdr:row>8</xdr:row>
      <xdr:rowOff>975660</xdr:rowOff>
    </xdr:to>
    <xdr:graphicFrame macro="">
      <xdr:nvGraphicFramePr>
        <xdr:cNvPr id="7" name="Chart 6">
          <a:extLst>
            <a:ext uri="{FF2B5EF4-FFF2-40B4-BE49-F238E27FC236}">
              <a16:creationId xmlns:a16="http://schemas.microsoft.com/office/drawing/2014/main" id="{00000000-0008-0000-01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5074010</xdr:colOff>
      <xdr:row>7</xdr:row>
      <xdr:rowOff>344670</xdr:rowOff>
    </xdr:from>
    <xdr:to>
      <xdr:col>1</xdr:col>
      <xdr:colOff>5767752</xdr:colOff>
      <xdr:row>8</xdr:row>
      <xdr:rowOff>574059</xdr:rowOff>
    </xdr:to>
    <xdr:grpSp>
      <xdr:nvGrpSpPr>
        <xdr:cNvPr id="23" name="Group 22">
          <a:extLst>
            <a:ext uri="{FF2B5EF4-FFF2-40B4-BE49-F238E27FC236}">
              <a16:creationId xmlns:a16="http://schemas.microsoft.com/office/drawing/2014/main" id="{00000000-0008-0000-0100-000017000000}"/>
            </a:ext>
          </a:extLst>
        </xdr:cNvPr>
        <xdr:cNvGrpSpPr/>
      </xdr:nvGrpSpPr>
      <xdr:grpSpPr>
        <a:xfrm>
          <a:off x="5521685" y="3545070"/>
          <a:ext cx="693742" cy="819939"/>
          <a:chOff x="4669949" y="2164848"/>
          <a:chExt cx="689932" cy="828561"/>
        </a:xfrm>
      </xdr:grpSpPr>
      <xdr:sp macro="" textlink="'Data for graphs'!B25">
        <xdr:nvSpPr>
          <xdr:cNvPr id="21" name="Rectangle 20">
            <a:extLst>
              <a:ext uri="{FF2B5EF4-FFF2-40B4-BE49-F238E27FC236}">
                <a16:creationId xmlns:a16="http://schemas.microsoft.com/office/drawing/2014/main" id="{00000000-0008-0000-0100-000015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2" name="Rectangle 21">
            <a:extLst>
              <a:ext uri="{FF2B5EF4-FFF2-40B4-BE49-F238E27FC236}">
                <a16:creationId xmlns:a16="http://schemas.microsoft.com/office/drawing/2014/main" id="{00000000-0008-0000-0100-000016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31748</xdr:colOff>
      <xdr:row>11</xdr:row>
      <xdr:rowOff>21166</xdr:rowOff>
    </xdr:from>
    <xdr:to>
      <xdr:col>1</xdr:col>
      <xdr:colOff>4857749</xdr:colOff>
      <xdr:row>12</xdr:row>
      <xdr:rowOff>0</xdr:rowOff>
    </xdr:to>
    <xdr:graphicFrame macro="">
      <xdr:nvGraphicFramePr>
        <xdr:cNvPr id="9" name="Chart 8">
          <a:extLst>
            <a:ext uri="{FF2B5EF4-FFF2-40B4-BE49-F238E27FC236}">
              <a16:creationId xmlns:a16="http://schemas.microsoft.com/office/drawing/2014/main" id="{00000000-0008-0000-02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5163608</xdr:colOff>
      <xdr:row>11</xdr:row>
      <xdr:rowOff>183091</xdr:rowOff>
    </xdr:from>
    <xdr:to>
      <xdr:col>1</xdr:col>
      <xdr:colOff>5853540</xdr:colOff>
      <xdr:row>11</xdr:row>
      <xdr:rowOff>1011652</xdr:rowOff>
    </xdr:to>
    <xdr:grpSp>
      <xdr:nvGrpSpPr>
        <xdr:cNvPr id="13" name="Group 12">
          <a:extLst>
            <a:ext uri="{FF2B5EF4-FFF2-40B4-BE49-F238E27FC236}">
              <a16:creationId xmlns:a16="http://schemas.microsoft.com/office/drawing/2014/main" id="{00000000-0008-0000-0200-00000D000000}"/>
            </a:ext>
          </a:extLst>
        </xdr:cNvPr>
        <xdr:cNvGrpSpPr/>
      </xdr:nvGrpSpPr>
      <xdr:grpSpPr>
        <a:xfrm>
          <a:off x="5606060" y="4214317"/>
          <a:ext cx="689932" cy="828561"/>
          <a:chOff x="4669949" y="2164848"/>
          <a:chExt cx="689932" cy="828561"/>
        </a:xfrm>
      </xdr:grpSpPr>
      <xdr:sp macro="" textlink="'Data for graphs'!C25">
        <xdr:nvSpPr>
          <xdr:cNvPr id="14" name="Rectangle 13">
            <a:extLst>
              <a:ext uri="{FF2B5EF4-FFF2-40B4-BE49-F238E27FC236}">
                <a16:creationId xmlns:a16="http://schemas.microsoft.com/office/drawing/2014/main" id="{00000000-0008-0000-0200-00000E000000}"/>
              </a:ext>
            </a:extLst>
          </xdr:cNvPr>
          <xdr:cNvSpPr/>
        </xdr:nvSpPr>
        <xdr:spPr>
          <a:xfrm>
            <a:off x="4792577" y="2164848"/>
            <a:ext cx="444673"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5" name="Rectangle 14">
            <a:extLst>
              <a:ext uri="{FF2B5EF4-FFF2-40B4-BE49-F238E27FC236}">
                <a16:creationId xmlns:a16="http://schemas.microsoft.com/office/drawing/2014/main" id="{00000000-0008-0000-0200-00000F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4</xdr:col>
      <xdr:colOff>3752850</xdr:colOff>
      <xdr:row>2</xdr:row>
      <xdr:rowOff>57150</xdr:rowOff>
    </xdr:from>
    <xdr:to>
      <xdr:col>5</xdr:col>
      <xdr:colOff>17145</xdr:colOff>
      <xdr:row>2</xdr:row>
      <xdr:rowOff>358320</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06350" y="438150"/>
          <a:ext cx="1114425" cy="2916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11430</xdr:colOff>
      <xdr:row>2</xdr:row>
      <xdr:rowOff>59964</xdr:rowOff>
    </xdr:from>
    <xdr:to>
      <xdr:col>2</xdr:col>
      <xdr:colOff>1114425</xdr:colOff>
      <xdr:row>2</xdr:row>
      <xdr:rowOff>333376</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917930" y="421914"/>
          <a:ext cx="1131570" cy="273412"/>
        </a:xfrm>
        <a:prstGeom prst="rect">
          <a:avLst/>
        </a:prstGeom>
      </xdr:spPr>
    </xdr:pic>
    <xdr:clientData/>
  </xdr:twoCellAnchor>
  <xdr:twoCellAnchor>
    <xdr:from>
      <xdr:col>1</xdr:col>
      <xdr:colOff>9525</xdr:colOff>
      <xdr:row>9</xdr:row>
      <xdr:rowOff>66675</xdr:rowOff>
    </xdr:from>
    <xdr:to>
      <xdr:col>1</xdr:col>
      <xdr:colOff>4991101</xdr:colOff>
      <xdr:row>9</xdr:row>
      <xdr:rowOff>1733550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4743420</xdr:colOff>
      <xdr:row>9</xdr:row>
      <xdr:rowOff>228600</xdr:rowOff>
    </xdr:from>
    <xdr:to>
      <xdr:col>1</xdr:col>
      <xdr:colOff>6023963</xdr:colOff>
      <xdr:row>9</xdr:row>
      <xdr:rowOff>978935</xdr:rowOff>
    </xdr:to>
    <xdr:grpSp>
      <xdr:nvGrpSpPr>
        <xdr:cNvPr id="5" name="Group 4">
          <a:extLst>
            <a:ext uri="{FF2B5EF4-FFF2-40B4-BE49-F238E27FC236}">
              <a16:creationId xmlns:a16="http://schemas.microsoft.com/office/drawing/2014/main" id="{00000000-0008-0000-0300-000005000000}"/>
            </a:ext>
          </a:extLst>
        </xdr:cNvPr>
        <xdr:cNvGrpSpPr/>
      </xdr:nvGrpSpPr>
      <xdr:grpSpPr>
        <a:xfrm>
          <a:off x="6336000" y="3718560"/>
          <a:ext cx="1280543" cy="750335"/>
          <a:chOff x="4374644" y="2164848"/>
          <a:chExt cx="1280543" cy="750335"/>
        </a:xfrm>
      </xdr:grpSpPr>
      <xdr:sp macro="" textlink="'Data for graphs'!J3">
        <xdr:nvSpPr>
          <xdr:cNvPr id="6" name="Rectangle 5">
            <a:extLst>
              <a:ext uri="{FF2B5EF4-FFF2-40B4-BE49-F238E27FC236}">
                <a16:creationId xmlns:a16="http://schemas.microsoft.com/office/drawing/2014/main" id="{00000000-0008-0000-0300-000006000000}"/>
              </a:ext>
            </a:extLst>
          </xdr:cNvPr>
          <xdr:cNvSpPr/>
        </xdr:nvSpPr>
        <xdr:spPr>
          <a:xfrm>
            <a:off x="4786100" y="2164848"/>
            <a:ext cx="457625" cy="749821"/>
          </a:xfrm>
          <a:prstGeom prst="rect">
            <a:avLst/>
          </a:prstGeom>
          <a:noFill/>
        </xdr:spPr>
        <xdr:txBody>
          <a:bodyPr wrap="none" lIns="91440" tIns="45720" rIns="91440" bIns="45720">
            <a:spAutoFit/>
          </a:bodyPr>
          <a:lstStyle/>
          <a:p>
            <a:pPr algn="ctr"/>
            <a:fld id="{D9E660BC-4144-4EFB-AAA8-02AAFA0D9D18}"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3">
        <xdr:nvSpPr>
          <xdr:cNvPr id="7" name="Rectangle 6">
            <a:extLst>
              <a:ext uri="{FF2B5EF4-FFF2-40B4-BE49-F238E27FC236}">
                <a16:creationId xmlns:a16="http://schemas.microsoft.com/office/drawing/2014/main" id="{00000000-0008-0000-0300-000007000000}"/>
              </a:ext>
            </a:extLst>
          </xdr:cNvPr>
          <xdr:cNvSpPr/>
        </xdr:nvSpPr>
        <xdr:spPr>
          <a:xfrm>
            <a:off x="4374644" y="2650623"/>
            <a:ext cx="1280543"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more surveys to go</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204787</xdr:colOff>
      <xdr:row>6</xdr:row>
      <xdr:rowOff>207169</xdr:rowOff>
    </xdr:from>
    <xdr:to>
      <xdr:col>1</xdr:col>
      <xdr:colOff>894719</xdr:colOff>
      <xdr:row>6</xdr:row>
      <xdr:rowOff>1035730</xdr:rowOff>
    </xdr:to>
    <xdr:grpSp>
      <xdr:nvGrpSpPr>
        <xdr:cNvPr id="15" name="Group 14">
          <a:extLst>
            <a:ext uri="{FF2B5EF4-FFF2-40B4-BE49-F238E27FC236}">
              <a16:creationId xmlns:a16="http://schemas.microsoft.com/office/drawing/2014/main" id="{00000000-0008-0000-0400-00000F000000}"/>
            </a:ext>
          </a:extLst>
        </xdr:cNvPr>
        <xdr:cNvGrpSpPr/>
      </xdr:nvGrpSpPr>
      <xdr:grpSpPr>
        <a:xfrm>
          <a:off x="6015037" y="1626394"/>
          <a:ext cx="689932" cy="828561"/>
          <a:chOff x="4669949" y="2164848"/>
          <a:chExt cx="689932" cy="828561"/>
        </a:xfrm>
      </xdr:grpSpPr>
      <xdr:sp macro="" textlink="'Data for graphs'!E25">
        <xdr:nvSpPr>
          <xdr:cNvPr id="16" name="Rectangle 15">
            <a:extLst>
              <a:ext uri="{FF2B5EF4-FFF2-40B4-BE49-F238E27FC236}">
                <a16:creationId xmlns:a16="http://schemas.microsoft.com/office/drawing/2014/main" id="{00000000-0008-0000-0400-000010000000}"/>
              </a:ext>
            </a:extLst>
          </xdr:cNvPr>
          <xdr:cNvSpPr/>
        </xdr:nvSpPr>
        <xdr:spPr>
          <a:xfrm>
            <a:off x="4792578" y="2164848"/>
            <a:ext cx="444673" cy="718466"/>
          </a:xfrm>
          <a:prstGeom prst="rect">
            <a:avLst/>
          </a:prstGeom>
          <a:noFill/>
        </xdr:spPr>
        <xdr:txBody>
          <a:bodyPr wrap="none" lIns="91440" tIns="45720" rIns="91440" bIns="45720">
            <a:spAutoFit/>
          </a:bodyPr>
          <a:lstStyle/>
          <a:p>
            <a:pPr algn="ctr"/>
            <a:fld id="{B291A63E-7A4D-400A-A8A4-2A145017E8DC}"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17" name="Rectangle 16">
            <a:extLst>
              <a:ext uri="{FF2B5EF4-FFF2-40B4-BE49-F238E27FC236}">
                <a16:creationId xmlns:a16="http://schemas.microsoft.com/office/drawing/2014/main" id="{00000000-0008-0000-0400-000011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180975</xdr:colOff>
      <xdr:row>9</xdr:row>
      <xdr:rowOff>276225</xdr:rowOff>
    </xdr:from>
    <xdr:to>
      <xdr:col>1</xdr:col>
      <xdr:colOff>870907</xdr:colOff>
      <xdr:row>9</xdr:row>
      <xdr:rowOff>1104786</xdr:rowOff>
    </xdr:to>
    <xdr:grpSp>
      <xdr:nvGrpSpPr>
        <xdr:cNvPr id="18" name="Group 17">
          <a:extLst>
            <a:ext uri="{FF2B5EF4-FFF2-40B4-BE49-F238E27FC236}">
              <a16:creationId xmlns:a16="http://schemas.microsoft.com/office/drawing/2014/main" id="{00000000-0008-0000-0400-000012000000}"/>
            </a:ext>
          </a:extLst>
        </xdr:cNvPr>
        <xdr:cNvGrpSpPr/>
      </xdr:nvGrpSpPr>
      <xdr:grpSpPr>
        <a:xfrm>
          <a:off x="5991225" y="3876675"/>
          <a:ext cx="689932" cy="828561"/>
          <a:chOff x="4669949" y="2164848"/>
          <a:chExt cx="689932" cy="828561"/>
        </a:xfrm>
      </xdr:grpSpPr>
      <xdr:sp macro="" textlink="'Data for graphs'!B25">
        <xdr:nvSpPr>
          <xdr:cNvPr id="19" name="Rectangle 18">
            <a:extLst>
              <a:ext uri="{FF2B5EF4-FFF2-40B4-BE49-F238E27FC236}">
                <a16:creationId xmlns:a16="http://schemas.microsoft.com/office/drawing/2014/main" id="{00000000-0008-0000-0400-000013000000}"/>
              </a:ext>
            </a:extLst>
          </xdr:cNvPr>
          <xdr:cNvSpPr/>
        </xdr:nvSpPr>
        <xdr:spPr>
          <a:xfrm>
            <a:off x="4792575" y="2164848"/>
            <a:ext cx="444674" cy="718466"/>
          </a:xfrm>
          <a:prstGeom prst="rect">
            <a:avLst/>
          </a:prstGeom>
          <a:noFill/>
        </xdr:spPr>
        <xdr:txBody>
          <a:bodyPr wrap="none" lIns="91440" tIns="45720" rIns="91440" bIns="45720">
            <a:spAutoFit/>
          </a:bodyPr>
          <a:lstStyle/>
          <a:p>
            <a:pPr algn="ctr"/>
            <a:fld id="{7B7FB198-371E-4D67-9B65-F5E5DB6D86B6}"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0" name="Rectangle 19">
            <a:extLst>
              <a:ext uri="{FF2B5EF4-FFF2-40B4-BE49-F238E27FC236}">
                <a16:creationId xmlns:a16="http://schemas.microsoft.com/office/drawing/2014/main" id="{00000000-0008-0000-0400-000014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xdr:from>
      <xdr:col>1</xdr:col>
      <xdr:colOff>171450</xdr:colOff>
      <xdr:row>12</xdr:row>
      <xdr:rowOff>200025</xdr:rowOff>
    </xdr:from>
    <xdr:to>
      <xdr:col>1</xdr:col>
      <xdr:colOff>861382</xdr:colOff>
      <xdr:row>12</xdr:row>
      <xdr:rowOff>1028586</xdr:rowOff>
    </xdr:to>
    <xdr:grpSp>
      <xdr:nvGrpSpPr>
        <xdr:cNvPr id="22" name="Group 21">
          <a:extLst>
            <a:ext uri="{FF2B5EF4-FFF2-40B4-BE49-F238E27FC236}">
              <a16:creationId xmlns:a16="http://schemas.microsoft.com/office/drawing/2014/main" id="{00000000-0008-0000-0400-000016000000}"/>
            </a:ext>
          </a:extLst>
        </xdr:cNvPr>
        <xdr:cNvGrpSpPr/>
      </xdr:nvGrpSpPr>
      <xdr:grpSpPr>
        <a:xfrm>
          <a:off x="5981700" y="5981700"/>
          <a:ext cx="689932" cy="828561"/>
          <a:chOff x="4669949" y="2164848"/>
          <a:chExt cx="689932" cy="828561"/>
        </a:xfrm>
      </xdr:grpSpPr>
      <xdr:sp macro="" textlink="'Data for graphs'!C25">
        <xdr:nvSpPr>
          <xdr:cNvPr id="23" name="Rectangle 22">
            <a:extLst>
              <a:ext uri="{FF2B5EF4-FFF2-40B4-BE49-F238E27FC236}">
                <a16:creationId xmlns:a16="http://schemas.microsoft.com/office/drawing/2014/main" id="{00000000-0008-0000-0400-000017000000}"/>
              </a:ext>
            </a:extLst>
          </xdr:cNvPr>
          <xdr:cNvSpPr/>
        </xdr:nvSpPr>
        <xdr:spPr>
          <a:xfrm>
            <a:off x="4792576" y="2164848"/>
            <a:ext cx="444674" cy="718466"/>
          </a:xfrm>
          <a:prstGeom prst="rect">
            <a:avLst/>
          </a:prstGeom>
          <a:noFill/>
        </xdr:spPr>
        <xdr:txBody>
          <a:bodyPr wrap="none" lIns="91440" tIns="45720" rIns="91440" bIns="45720">
            <a:spAutoFit/>
          </a:bodyPr>
          <a:lstStyle/>
          <a:p>
            <a:pPr algn="ctr"/>
            <a:fld id="{CD3199E1-8C25-47E4-ADF9-EA802213634E}" type="TxLink">
              <a:rPr lang="en-US" sz="40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0</a:t>
            </a:fld>
            <a:endParaRPr lang="en-US" sz="4000" b="0" cap="none" spc="0">
              <a:ln w="0"/>
              <a:solidFill>
                <a:srgbClr val="FF0000"/>
              </a:solidFill>
              <a:effectLst>
                <a:outerShdw blurRad="38100" dist="19050" dir="2700000" algn="tl" rotWithShape="0">
                  <a:schemeClr val="dk1">
                    <a:alpha val="40000"/>
                  </a:schemeClr>
                </a:outerShdw>
              </a:effectLst>
            </a:endParaRPr>
          </a:p>
        </xdr:txBody>
      </xdr:sp>
      <xdr:sp macro="" textlink="'Data for graphs'!B25">
        <xdr:nvSpPr>
          <xdr:cNvPr id="24" name="Rectangle 23">
            <a:extLst>
              <a:ext uri="{FF2B5EF4-FFF2-40B4-BE49-F238E27FC236}">
                <a16:creationId xmlns:a16="http://schemas.microsoft.com/office/drawing/2014/main" id="{00000000-0008-0000-0400-000018000000}"/>
              </a:ext>
            </a:extLst>
          </xdr:cNvPr>
          <xdr:cNvSpPr/>
        </xdr:nvSpPr>
        <xdr:spPr>
          <a:xfrm>
            <a:off x="4669949" y="2650623"/>
            <a:ext cx="689932" cy="342786"/>
          </a:xfrm>
          <a:prstGeom prst="rect">
            <a:avLst/>
          </a:prstGeom>
          <a:noFill/>
        </xdr:spPr>
        <xdr:txBody>
          <a:bodyPr wrap="none" lIns="91440" tIns="45720" rIns="91440" bIns="45720">
            <a:sp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twoCellAnchor editAs="oneCell">
    <xdr:from>
      <xdr:col>2</xdr:col>
      <xdr:colOff>2524124</xdr:colOff>
      <xdr:row>2</xdr:row>
      <xdr:rowOff>71437</xdr:rowOff>
    </xdr:from>
    <xdr:to>
      <xdr:col>2</xdr:col>
      <xdr:colOff>3638549</xdr:colOff>
      <xdr:row>2</xdr:row>
      <xdr:rowOff>363082</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5812" y="452437"/>
          <a:ext cx="1114425" cy="291645"/>
        </a:xfrm>
        <a:prstGeom prst="rect">
          <a:avLst/>
        </a:prstGeom>
      </xdr:spPr>
    </xdr:pic>
    <xdr:clientData/>
  </xdr:twoCellAnchor>
  <xdr:twoCellAnchor>
    <xdr:from>
      <xdr:col>0</xdr:col>
      <xdr:colOff>0</xdr:colOff>
      <xdr:row>9</xdr:row>
      <xdr:rowOff>35719</xdr:rowOff>
    </xdr:from>
    <xdr:to>
      <xdr:col>0</xdr:col>
      <xdr:colOff>5488780</xdr:colOff>
      <xdr:row>9</xdr:row>
      <xdr:rowOff>1762125</xdr:rowOff>
    </xdr:to>
    <xdr:graphicFrame macro="">
      <xdr:nvGraphicFramePr>
        <xdr:cNvPr id="2" name="Chart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12</xdr:row>
      <xdr:rowOff>0</xdr:rowOff>
    </xdr:from>
    <xdr:to>
      <xdr:col>0</xdr:col>
      <xdr:colOff>5536406</xdr:colOff>
      <xdr:row>12</xdr:row>
      <xdr:rowOff>1702594</xdr:rowOff>
    </xdr:to>
    <xdr:graphicFrame macro="">
      <xdr:nvGraphicFramePr>
        <xdr:cNvPr id="6" name="Chart 5">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5</xdr:row>
      <xdr:rowOff>202405</xdr:rowOff>
    </xdr:from>
    <xdr:to>
      <xdr:col>0</xdr:col>
      <xdr:colOff>5560218</xdr:colOff>
      <xdr:row>6</xdr:row>
      <xdr:rowOff>1774030</xdr:rowOff>
    </xdr:to>
    <xdr:graphicFrame macro="">
      <xdr:nvGraphicFramePr>
        <xdr:cNvPr id="8" name="Chart 7">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1316514</xdr:colOff>
      <xdr:row>1048576</xdr:row>
      <xdr:rowOff>4564799</xdr:rowOff>
    </xdr:from>
    <xdr:to>
      <xdr:col>1</xdr:col>
      <xdr:colOff>2006446</xdr:colOff>
      <xdr:row>1048576</xdr:row>
      <xdr:rowOff>4564799</xdr:rowOff>
    </xdr:to>
    <xdr:sp macro="" textlink="'Data for graphs'!B25">
      <xdr:nvSpPr>
        <xdr:cNvPr id="7" name="Rectangle 6">
          <a:extLst>
            <a:ext uri="{FF2B5EF4-FFF2-40B4-BE49-F238E27FC236}">
              <a16:creationId xmlns:a16="http://schemas.microsoft.com/office/drawing/2014/main" id="{00000000-0008-0000-0400-000007000000}"/>
            </a:ext>
          </a:extLst>
        </xdr:cNvPr>
        <xdr:cNvSpPr/>
      </xdr:nvSpPr>
      <xdr:spPr>
        <a:xfrm>
          <a:off x="6960077" y="18197455"/>
          <a:ext cx="689932" cy="0"/>
        </a:xfrm>
        <a:prstGeom prst="rect">
          <a:avLst/>
        </a:prstGeom>
        <a:noFill/>
      </xdr:spPr>
      <xdr:txBody>
        <a:bodyPr wrap="none" lIns="91440" tIns="45720" rIns="91440" bIns="45720">
          <a:noAutofit/>
        </a:bodyPr>
        <a:lstStyle/>
        <a:p>
          <a:pPr algn="ctr"/>
          <a:r>
            <a:rPr lang="en-US" sz="1600" b="0" i="0" u="none" strike="noStrike" cap="none" spc="0">
              <a:ln w="0"/>
              <a:solidFill>
                <a:sysClr val="windowText" lastClr="000000"/>
              </a:solidFill>
              <a:effectLst>
                <a:outerShdw blurRad="38100" dist="19050" dir="2700000" algn="tl" rotWithShape="0">
                  <a:schemeClr val="dk1">
                    <a:alpha val="40000"/>
                  </a:schemeClr>
                </a:outerShdw>
              </a:effectLst>
              <a:latin typeface="Calibri"/>
              <a:cs typeface="Calibri"/>
            </a:rPr>
            <a:t>errors</a:t>
          </a:r>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clientData/>
  </xdr:twoCellAnchor>
  <xdr:twoCellAnchor>
    <xdr:from>
      <xdr:col>0</xdr:col>
      <xdr:colOff>0</xdr:colOff>
      <xdr:row>15</xdr:row>
      <xdr:rowOff>0</xdr:rowOff>
    </xdr:from>
    <xdr:to>
      <xdr:col>0</xdr:col>
      <xdr:colOff>5334000</xdr:colOff>
      <xdr:row>15</xdr:row>
      <xdr:rowOff>1714499</xdr:rowOff>
    </xdr:to>
    <xdr:graphicFrame macro="">
      <xdr:nvGraphicFramePr>
        <xdr:cNvPr id="10" name="Chart 9">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280486</xdr:colOff>
      <xdr:row>15</xdr:row>
      <xdr:rowOff>142874</xdr:rowOff>
    </xdr:from>
    <xdr:to>
      <xdr:col>1</xdr:col>
      <xdr:colOff>738112</xdr:colOff>
      <xdr:row>15</xdr:row>
      <xdr:rowOff>1024178</xdr:rowOff>
    </xdr:to>
    <xdr:grpSp>
      <xdr:nvGrpSpPr>
        <xdr:cNvPr id="11" name="Group 10">
          <a:extLst>
            <a:ext uri="{FF2B5EF4-FFF2-40B4-BE49-F238E27FC236}">
              <a16:creationId xmlns:a16="http://schemas.microsoft.com/office/drawing/2014/main" id="{00000000-0008-0000-0400-00000B000000}"/>
            </a:ext>
          </a:extLst>
        </xdr:cNvPr>
        <xdr:cNvGrpSpPr/>
      </xdr:nvGrpSpPr>
      <xdr:grpSpPr>
        <a:xfrm>
          <a:off x="6090736" y="8105774"/>
          <a:ext cx="457626" cy="881304"/>
          <a:chOff x="4786099" y="2033879"/>
          <a:chExt cx="457626" cy="881304"/>
        </a:xfrm>
      </xdr:grpSpPr>
      <xdr:sp macro="" textlink="'Data for graphs'!J3">
        <xdr:nvSpPr>
          <xdr:cNvPr id="12" name="Rectangle 11">
            <a:extLst>
              <a:ext uri="{FF2B5EF4-FFF2-40B4-BE49-F238E27FC236}">
                <a16:creationId xmlns:a16="http://schemas.microsoft.com/office/drawing/2014/main" id="{00000000-0008-0000-0400-00000C000000}"/>
              </a:ext>
            </a:extLst>
          </xdr:cNvPr>
          <xdr:cNvSpPr/>
        </xdr:nvSpPr>
        <xdr:spPr>
          <a:xfrm>
            <a:off x="4786099" y="2033879"/>
            <a:ext cx="457626" cy="749821"/>
          </a:xfrm>
          <a:prstGeom prst="rect">
            <a:avLst/>
          </a:prstGeom>
          <a:noFill/>
        </xdr:spPr>
        <xdr:txBody>
          <a:bodyPr wrap="none" lIns="91440" tIns="45720" rIns="91440" bIns="45720">
            <a:spAutoFit/>
          </a:bodyPr>
          <a:lstStyle/>
          <a:p>
            <a:pPr algn="ctr"/>
            <a:fld id="{53D4C3F4-3938-4EE2-BF4F-11F6182F6571}" type="TxLink">
              <a:rPr lang="en-US" sz="4200" b="0" i="0" u="none" strike="noStrike" cap="none" spc="0">
                <a:ln w="0"/>
                <a:solidFill>
                  <a:srgbClr val="FF0000"/>
                </a:solidFill>
                <a:effectLst>
                  <a:outerShdw blurRad="38100" dist="19050" dir="2700000" algn="tl" rotWithShape="0">
                    <a:schemeClr val="dk1">
                      <a:alpha val="40000"/>
                    </a:schemeClr>
                  </a:outerShdw>
                </a:effectLst>
                <a:latin typeface="Calibri"/>
                <a:cs typeface="Calibri"/>
              </a:rPr>
              <a:pPr algn="ctr"/>
              <a:t>5</a:t>
            </a:fld>
            <a:endParaRPr lang="en-US" sz="4200" b="0" cap="none" spc="0">
              <a:ln w="0"/>
              <a:solidFill>
                <a:srgbClr val="FF0000"/>
              </a:solidFill>
              <a:effectLst>
                <a:outerShdw blurRad="38100" dist="19050" dir="2700000" algn="tl" rotWithShape="0">
                  <a:schemeClr val="dk1">
                    <a:alpha val="40000"/>
                  </a:schemeClr>
                </a:outerShdw>
              </a:effectLst>
            </a:endParaRPr>
          </a:p>
        </xdr:txBody>
      </xdr:sp>
      <xdr:sp macro="" textlink="'Data for graphs'!H25">
        <xdr:nvSpPr>
          <xdr:cNvPr id="13" name="Rectangle 12">
            <a:extLst>
              <a:ext uri="{FF2B5EF4-FFF2-40B4-BE49-F238E27FC236}">
                <a16:creationId xmlns:a16="http://schemas.microsoft.com/office/drawing/2014/main" id="{00000000-0008-0000-0400-00000D000000}"/>
              </a:ext>
            </a:extLst>
          </xdr:cNvPr>
          <xdr:cNvSpPr/>
        </xdr:nvSpPr>
        <xdr:spPr>
          <a:xfrm>
            <a:off x="4906648" y="2650623"/>
            <a:ext cx="216534" cy="264560"/>
          </a:xfrm>
          <a:prstGeom prst="rect">
            <a:avLst/>
          </a:prstGeom>
          <a:noFill/>
        </xdr:spPr>
        <xdr:txBody>
          <a:bodyPr wrap="none" lIns="91440" tIns="45720" rIns="91440" bIns="45720">
            <a:spAutoFit/>
          </a:bodyPr>
          <a:lstStyle/>
          <a:p>
            <a:pPr algn="ctr"/>
            <a:fld id="{04B26C1E-4BAC-4D2B-B45E-316E262DEEE8}" type="TxLink">
              <a:rPr lang="en-US" sz="1100" b="0" i="0" u="none" strike="noStrike" cap="none" spc="0">
                <a:ln w="0"/>
                <a:solidFill>
                  <a:srgbClr val="000000"/>
                </a:solidFill>
                <a:effectLst>
                  <a:outerShdw blurRad="38100" dist="19050" dir="2700000" algn="tl" rotWithShape="0">
                    <a:schemeClr val="dk1">
                      <a:alpha val="40000"/>
                    </a:schemeClr>
                  </a:outerShdw>
                </a:effectLst>
                <a:latin typeface="Calibri"/>
                <a:cs typeface="Calibri"/>
              </a:rPr>
              <a:pPr algn="ctr"/>
              <a:t> </a:t>
            </a:fld>
            <a:endParaRPr lang="en-US" sz="1600" b="0" cap="none" spc="0">
              <a:ln w="0"/>
              <a:solidFill>
                <a:sysClr val="windowText" lastClr="000000"/>
              </a:solidFill>
              <a:effectLst>
                <a:outerShdw blurRad="38100" dist="19050" dir="2700000" algn="tl" rotWithShape="0">
                  <a:schemeClr val="dk1">
                    <a:alpha val="40000"/>
                  </a:schemeClr>
                </a:outerShdw>
              </a:effectLst>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B28B83-0958-4829-B5AC-9043E61AF0FB}" name="Table1" displayName="Table1" ref="A1:A3" totalsRowShown="0" headerRowDxfId="12" dataDxfId="11">
  <autoFilter ref="A1:A3" xr:uid="{6CB28B83-0958-4829-B5AC-9043E61AF0FB}"/>
  <tableColumns count="1">
    <tableColumn id="1" xr3:uid="{C4ED7A2D-A909-482F-B633-9A001FF0A9D5}" name="Please select" dataDxfId="1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go.gov.sg/vsa" TargetMode="External"/><Relationship Id="rId2" Type="http://schemas.openxmlformats.org/officeDocument/2006/relationships/hyperlink" Target="https://www.imda.gov.sg/how-we-can-help/smes-go-digital/pre-approval-of-icm-vendors-solutions" TargetMode="External"/><Relationship Id="rId1" Type="http://schemas.openxmlformats.org/officeDocument/2006/relationships/hyperlink" Target="https://www.imda.gov.sg/how-we-can-help/smes-go-digital/pre-approval-of-icm-vendors-solutions"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go.gov.sg/dapdp" TargetMode="External"/><Relationship Id="rId1" Type="http://schemas.openxmlformats.org/officeDocument/2006/relationships/hyperlink" Target="https://www.imda.gov.sg/how-we-can-help/smes-go-digital/pre-approval-of-icm-vendors-solution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hyperlink" Target="https://www.imda.gov.sg/how-we-can-help/smes-go-digital/pre-approval-of-icm-vendors-solutions" TargetMode="Externa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www.imda.gov.sg/how-we-can-help/smes-go-digital/pre-approval-of-icm-vendors-solutions"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imda.gov.sg/how-we-can-help/smes-go-digital/pre-approval-of-icm-vendors-solutio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form.gov.sg/65c34fd747e450bd29190493"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C13A72-440A-49B4-889C-AE72BB9C8C7E}">
  <sheetPr codeName="Sheet1"/>
  <dimension ref="A1:D48"/>
  <sheetViews>
    <sheetView showGridLines="0" tabSelected="1" zoomScaleNormal="100" workbookViewId="0">
      <selection activeCell="A3" sqref="A3:B3"/>
    </sheetView>
  </sheetViews>
  <sheetFormatPr defaultColWidth="0" defaultRowHeight="14.4" zeroHeight="1" x14ac:dyDescent="0.3"/>
  <cols>
    <col min="1" max="1" width="2.77734375" style="1" customWidth="1"/>
    <col min="2" max="2" width="146.21875" style="1" customWidth="1"/>
    <col min="3" max="3" width="16.21875" style="1" bestFit="1" customWidth="1"/>
    <col min="4" max="4" width="2.5546875" style="1" customWidth="1"/>
    <col min="5" max="16384" width="9.21875" style="1" hidden="1"/>
  </cols>
  <sheetData>
    <row r="1" spans="1:4" x14ac:dyDescent="0.3">
      <c r="A1" s="24" t="s">
        <v>0</v>
      </c>
      <c r="C1" s="5" t="s">
        <v>224</v>
      </c>
    </row>
    <row r="2" spans="1:4" x14ac:dyDescent="0.3">
      <c r="C2" s="21">
        <v>45778</v>
      </c>
    </row>
    <row r="3" spans="1:4" ht="32.1" customHeight="1" x14ac:dyDescent="0.3">
      <c r="A3" s="101" t="s">
        <v>205</v>
      </c>
      <c r="B3" s="101"/>
      <c r="C3" s="19"/>
      <c r="D3" s="6"/>
    </row>
    <row r="4" spans="1:4" ht="19.5" customHeight="1" x14ac:dyDescent="0.3"/>
    <row r="5" spans="1:4" ht="28.8" x14ac:dyDescent="0.3">
      <c r="A5" s="3">
        <v>1</v>
      </c>
      <c r="B5" s="54" t="s">
        <v>220</v>
      </c>
      <c r="C5" s="4"/>
    </row>
    <row r="6" spans="1:4" s="26" customFormat="1" ht="22.5" customHeight="1" x14ac:dyDescent="0.3">
      <c r="A6" s="44"/>
      <c r="B6" s="45" t="s">
        <v>1</v>
      </c>
      <c r="C6" s="46"/>
    </row>
    <row r="7" spans="1:4" s="26" customFormat="1" x14ac:dyDescent="0.3">
      <c r="A7" s="44">
        <v>2</v>
      </c>
      <c r="B7" s="47" t="s">
        <v>2</v>
      </c>
      <c r="C7" s="46"/>
    </row>
    <row r="8" spans="1:4" ht="100.8" x14ac:dyDescent="0.3">
      <c r="A8" s="3">
        <v>3</v>
      </c>
      <c r="B8" s="54" t="s">
        <v>223</v>
      </c>
      <c r="C8" s="4"/>
    </row>
    <row r="9" spans="1:4" ht="69.75" customHeight="1" x14ac:dyDescent="0.3">
      <c r="A9" s="3">
        <v>4</v>
      </c>
      <c r="B9" s="4" t="s">
        <v>221</v>
      </c>
      <c r="C9" s="4"/>
    </row>
    <row r="10" spans="1:4" x14ac:dyDescent="0.3">
      <c r="A10" s="3">
        <v>5</v>
      </c>
      <c r="B10" s="4" t="s">
        <v>3</v>
      </c>
      <c r="C10" s="4"/>
    </row>
    <row r="11" spans="1:4" ht="33" customHeight="1" x14ac:dyDescent="0.3">
      <c r="B11" s="43" t="s">
        <v>4</v>
      </c>
    </row>
    <row r="12" spans="1:4" x14ac:dyDescent="0.3"/>
    <row r="13" spans="1:4" s="58" customFormat="1" x14ac:dyDescent="0.3"/>
    <row r="14" spans="1:4" s="58" customFormat="1" x14ac:dyDescent="0.3"/>
    <row r="15" spans="1:4" s="58" customFormat="1" x14ac:dyDescent="0.3"/>
    <row r="16" spans="1:4" s="58" customFormat="1" x14ac:dyDescent="0.3"/>
    <row r="17" s="58" customFormat="1" x14ac:dyDescent="0.3"/>
    <row r="18" s="58" customFormat="1" x14ac:dyDescent="0.3"/>
    <row r="19" s="58" customFormat="1" x14ac:dyDescent="0.3"/>
    <row r="20" s="58" customFormat="1" x14ac:dyDescent="0.3"/>
    <row r="21" s="58" customFormat="1" x14ac:dyDescent="0.3"/>
    <row r="22" s="58" customFormat="1" x14ac:dyDescent="0.3"/>
    <row r="23" s="58" customFormat="1" x14ac:dyDescent="0.3"/>
    <row r="24" s="58" customFormat="1" x14ac:dyDescent="0.3"/>
    <row r="25" s="58" customFormat="1" x14ac:dyDescent="0.3"/>
    <row r="26" s="58" customFormat="1" x14ac:dyDescent="0.3"/>
    <row r="27" s="58" customFormat="1" x14ac:dyDescent="0.3"/>
    <row r="28" s="58" customFormat="1" x14ac:dyDescent="0.3"/>
    <row r="29" s="58" customFormat="1" x14ac:dyDescent="0.3"/>
    <row r="30" s="58" customFormat="1" x14ac:dyDescent="0.3"/>
    <row r="31" s="58" customFormat="1" x14ac:dyDescent="0.3"/>
    <row r="32" s="58" customFormat="1" x14ac:dyDescent="0.3"/>
    <row r="33" s="58" customFormat="1" x14ac:dyDescent="0.3"/>
    <row r="34" s="58" customFormat="1" x14ac:dyDescent="0.3"/>
    <row r="35" s="58" customFormat="1" hidden="1" x14ac:dyDescent="0.3"/>
    <row r="36" s="58" customFormat="1" hidden="1" x14ac:dyDescent="0.3"/>
    <row r="37" s="58" customFormat="1" hidden="1" x14ac:dyDescent="0.3"/>
    <row r="38" s="58" customFormat="1" hidden="1" x14ac:dyDescent="0.3"/>
    <row r="39" s="58" customFormat="1" hidden="1" x14ac:dyDescent="0.3"/>
    <row r="40" s="58" customFormat="1" hidden="1" x14ac:dyDescent="0.3"/>
    <row r="41" s="58" customFormat="1" hidden="1" x14ac:dyDescent="0.3"/>
    <row r="42" s="58" customFormat="1" hidden="1" x14ac:dyDescent="0.3"/>
    <row r="43" s="58" customFormat="1" hidden="1" x14ac:dyDescent="0.3"/>
    <row r="44" s="58" customFormat="1" hidden="1" x14ac:dyDescent="0.3"/>
    <row r="45" s="58" customFormat="1" hidden="1" x14ac:dyDescent="0.3"/>
    <row r="46" s="58" customFormat="1" hidden="1" x14ac:dyDescent="0.3"/>
    <row r="47" s="58" customFormat="1" hidden="1" x14ac:dyDescent="0.3"/>
    <row r="48" s="58" customFormat="1" hidden="1" x14ac:dyDescent="0.3"/>
  </sheetData>
  <sheetProtection algorithmName="SHA-512" hashValue="+ZUhNR2vQkq4gm2MWo+Is+WLNfDftAua4SFtNuQXsrsf8wTRS9j5vatuMLYToqznq3+HRUEMYO2fYrTg+COhfg==" saltValue="zTw13gwJSXWdc81dLRN1FQ==" spinCount="100000" sheet="1" formatRows="0" insertColumns="0"/>
  <mergeCells count="1">
    <mergeCell ref="A3:B3"/>
  </mergeCells>
  <hyperlinks>
    <hyperlink ref="A1" r:id="rId1" xr:uid="{31F41907-8E88-4A78-9CFC-B635B6FCC34D}"/>
    <hyperlink ref="B7" r:id="rId2" xr:uid="{E8BE29A1-EE65-426E-8683-F43423BD0F6F}"/>
    <hyperlink ref="B6" r:id="rId3" display="If you have not performed a vendor onboarding eligibility assessment, please visit https://go.gov.sg/vsa and ensure that you have passed all criteria." xr:uid="{FB8EB442-FA3C-4C9B-B1F0-65B5FB6F5142}"/>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7A0F3-48FD-463A-98D5-0F32C470FEBB}">
  <sheetPr codeName="Sheet2">
    <tabColor rgb="FFDCC5ED"/>
  </sheetPr>
  <dimension ref="A1:F23"/>
  <sheetViews>
    <sheetView showGridLines="0" zoomScale="80" zoomScaleNormal="80" workbookViewId="0">
      <selection activeCell="A3" sqref="A3:F3"/>
    </sheetView>
  </sheetViews>
  <sheetFormatPr defaultColWidth="0" defaultRowHeight="14.4" zeroHeight="1" x14ac:dyDescent="0.3"/>
  <cols>
    <col min="1" max="1" width="6.5546875" style="3" customWidth="1"/>
    <col min="2" max="2" width="123.44140625" style="1" customWidth="1"/>
    <col min="3" max="3" width="18.77734375" style="1" customWidth="1"/>
    <col min="4" max="4" width="12.77734375" style="1" customWidth="1"/>
    <col min="5" max="5" width="69.5546875" style="1" customWidth="1"/>
    <col min="6" max="6" width="2.5546875" style="1" customWidth="1"/>
    <col min="7" max="16384" width="9.21875" style="1" hidden="1"/>
  </cols>
  <sheetData>
    <row r="1" spans="1:6" x14ac:dyDescent="0.3">
      <c r="A1" s="84" t="s">
        <v>0</v>
      </c>
      <c r="E1" s="10" t="str">
        <f>Instructions!$C$1</f>
        <v>Version: 25-2.0</v>
      </c>
      <c r="F1" s="5"/>
    </row>
    <row r="2" spans="1:6" x14ac:dyDescent="0.3">
      <c r="E2" s="22">
        <f>Instructions!C2</f>
        <v>45778</v>
      </c>
      <c r="F2" s="5"/>
    </row>
    <row r="3" spans="1:6" s="7" customFormat="1" ht="32.1" customHeight="1" x14ac:dyDescent="0.3">
      <c r="A3" s="101" t="s">
        <v>5</v>
      </c>
      <c r="B3" s="101"/>
      <c r="C3" s="101"/>
      <c r="D3" s="101"/>
      <c r="E3" s="101"/>
      <c r="F3" s="101"/>
    </row>
    <row r="4" spans="1:6" x14ac:dyDescent="0.3"/>
    <row r="5" spans="1:6" ht="139.5" customHeight="1" x14ac:dyDescent="0.3">
      <c r="A5" s="102" t="s">
        <v>222</v>
      </c>
      <c r="B5" s="102"/>
      <c r="C5" s="102"/>
      <c r="D5" s="102"/>
      <c r="E5" s="102"/>
    </row>
    <row r="6" spans="1:6" x14ac:dyDescent="0.3">
      <c r="A6" s="9" t="s">
        <v>6</v>
      </c>
      <c r="B6" s="8"/>
      <c r="C6" s="8"/>
      <c r="D6" s="8"/>
      <c r="E6" s="8"/>
    </row>
    <row r="7" spans="1:6" ht="24" customHeight="1" x14ac:dyDescent="0.3">
      <c r="A7" s="85"/>
      <c r="B7" s="8" t="s">
        <v>7</v>
      </c>
      <c r="C7" s="16"/>
      <c r="D7" s="8"/>
      <c r="E7" s="8"/>
    </row>
    <row r="8" spans="1:6" ht="47.25" customHeight="1" x14ac:dyDescent="0.3">
      <c r="A8" s="86">
        <f>COUNTIFS(C12:C21, "Mandatory", D12:D21, "No")</f>
        <v>0</v>
      </c>
      <c r="B8" s="16" t="str">
        <f>IF(A8&gt;0,"Error! You have indicated [No] for at least 1 of the Mandatory requirements. All Mandatory requirements must be met. Please do not proceed until all requirements can be met.","")</f>
        <v/>
      </c>
      <c r="C8" s="16"/>
      <c r="D8" s="8"/>
      <c r="E8" s="8"/>
    </row>
    <row r="9" spans="1:6" ht="112.5" customHeight="1" x14ac:dyDescent="0.3">
      <c r="D9" s="8"/>
      <c r="E9" s="8"/>
    </row>
    <row r="10" spans="1:6" x14ac:dyDescent="0.3">
      <c r="D10" s="8"/>
      <c r="E10" s="8"/>
    </row>
    <row r="11" spans="1:6" s="2" customFormat="1" x14ac:dyDescent="0.3">
      <c r="A11" s="14" t="s">
        <v>8</v>
      </c>
      <c r="B11" s="87" t="s">
        <v>9</v>
      </c>
      <c r="C11" s="87" t="s">
        <v>10</v>
      </c>
      <c r="D11" s="87" t="s">
        <v>11</v>
      </c>
      <c r="E11" s="87" t="s">
        <v>12</v>
      </c>
    </row>
    <row r="12" spans="1:6" s="2" customFormat="1" ht="28.8" x14ac:dyDescent="0.3">
      <c r="A12" s="96">
        <v>1</v>
      </c>
      <c r="B12" s="40" t="s">
        <v>13</v>
      </c>
      <c r="C12" s="97" t="s">
        <v>14</v>
      </c>
      <c r="D12" s="55"/>
      <c r="E12" s="88" t="s">
        <v>15</v>
      </c>
    </row>
    <row r="13" spans="1:6" s="2" customFormat="1" ht="28.8" x14ac:dyDescent="0.3">
      <c r="A13" s="96">
        <v>2</v>
      </c>
      <c r="B13" s="98" t="s">
        <v>16</v>
      </c>
      <c r="C13" s="97" t="s">
        <v>14</v>
      </c>
      <c r="D13" s="55"/>
      <c r="E13" s="88" t="s">
        <v>17</v>
      </c>
    </row>
    <row r="14" spans="1:6" s="2" customFormat="1" ht="28.8" x14ac:dyDescent="0.3">
      <c r="A14" s="96">
        <v>3</v>
      </c>
      <c r="B14" s="40" t="s">
        <v>18</v>
      </c>
      <c r="C14" s="97" t="s">
        <v>14</v>
      </c>
      <c r="D14" s="55"/>
      <c r="E14" s="88" t="s">
        <v>19</v>
      </c>
    </row>
    <row r="15" spans="1:6" ht="43.2" x14ac:dyDescent="0.3">
      <c r="A15" s="99">
        <v>4</v>
      </c>
      <c r="B15" s="97" t="s">
        <v>20</v>
      </c>
      <c r="C15" s="97" t="s">
        <v>21</v>
      </c>
      <c r="D15" s="55"/>
      <c r="E15" s="28" t="s">
        <v>22</v>
      </c>
    </row>
    <row r="16" spans="1:6" ht="28.8" x14ac:dyDescent="0.3">
      <c r="A16" s="99">
        <v>5</v>
      </c>
      <c r="B16" s="97" t="s">
        <v>216</v>
      </c>
      <c r="C16" s="97" t="s">
        <v>14</v>
      </c>
      <c r="D16" s="55"/>
      <c r="E16" s="28" t="s">
        <v>22</v>
      </c>
    </row>
    <row r="17" spans="1:5" ht="57.6" x14ac:dyDescent="0.3">
      <c r="A17" s="99">
        <v>6</v>
      </c>
      <c r="B17" s="97" t="s">
        <v>23</v>
      </c>
      <c r="C17" s="97" t="s">
        <v>21</v>
      </c>
      <c r="D17" s="55"/>
      <c r="E17" s="28" t="s">
        <v>22</v>
      </c>
    </row>
    <row r="18" spans="1:5" ht="115.2" x14ac:dyDescent="0.3">
      <c r="A18" s="99">
        <v>7</v>
      </c>
      <c r="B18" s="97" t="s">
        <v>218</v>
      </c>
      <c r="C18" s="97" t="s">
        <v>21</v>
      </c>
      <c r="D18" s="55"/>
      <c r="E18" s="100" t="s">
        <v>219</v>
      </c>
    </row>
    <row r="19" spans="1:5" ht="28.8" x14ac:dyDescent="0.3">
      <c r="A19" s="99">
        <v>8</v>
      </c>
      <c r="B19" s="97" t="s">
        <v>214</v>
      </c>
      <c r="C19" s="97" t="s">
        <v>21</v>
      </c>
      <c r="D19" s="55"/>
      <c r="E19" s="28" t="s">
        <v>215</v>
      </c>
    </row>
    <row r="20" spans="1:5" ht="57.6" x14ac:dyDescent="0.3">
      <c r="A20" s="99">
        <v>9</v>
      </c>
      <c r="B20" s="97" t="s">
        <v>207</v>
      </c>
      <c r="C20" s="97" t="s">
        <v>14</v>
      </c>
      <c r="D20" s="55"/>
      <c r="E20" s="28" t="s">
        <v>22</v>
      </c>
    </row>
    <row r="21" spans="1:5" ht="86.4" x14ac:dyDescent="0.3">
      <c r="A21" s="99">
        <v>10</v>
      </c>
      <c r="B21" s="97" t="s">
        <v>208</v>
      </c>
      <c r="C21" s="97" t="s">
        <v>14</v>
      </c>
      <c r="D21" s="55"/>
      <c r="E21" s="28" t="s">
        <v>209</v>
      </c>
    </row>
    <row r="22" spans="1:5" x14ac:dyDescent="0.3"/>
    <row r="23" spans="1:5" x14ac:dyDescent="0.3"/>
  </sheetData>
  <sheetProtection algorithmName="SHA-512" hashValue="c5TwDI9+J5A5gR9ctujwkSqZcsuIpRbEiviNsZ6CCtDDTH+HAPG3+Xyknpli1I0r4wANBYDbXxGByohb0+GAkg==" saltValue="DFy7UZYtIOoDahh4FcGHCA==" spinCount="100000" sheet="1" formatColumns="0" formatRows="0" insertHyperlinks="0"/>
  <protectedRanges>
    <protectedRange sqref="D12:E17 D19:E21 D18" name="Range1"/>
    <protectedRange sqref="E18" name="Range1_1"/>
  </protectedRanges>
  <mergeCells count="2">
    <mergeCell ref="A3:F3"/>
    <mergeCell ref="A5:E5"/>
  </mergeCells>
  <conditionalFormatting sqref="D12:D21">
    <cfRule type="expression" dxfId="9" priority="1">
      <formula>AND($C12="Mandatory", $D12="No")</formula>
    </cfRule>
    <cfRule type="containsBlanks" dxfId="8" priority="2">
      <formula>LEN(TRIM(D12))=0</formula>
    </cfRule>
  </conditionalFormatting>
  <dataValidations count="1">
    <dataValidation type="list" showInputMessage="1" showErrorMessage="1" sqref="D12:D21" xr:uid="{FEFF0DD0-AF32-45BE-9F9F-14638A67C3EA}">
      <formula1>"Yes,No"</formula1>
    </dataValidation>
  </dataValidations>
  <hyperlinks>
    <hyperlink ref="A1" r:id="rId1" xr:uid="{4BE62BB9-2298-4002-9D0B-C8A0598149C9}"/>
    <hyperlink ref="E18" r:id="rId2" xr:uid="{A2AD92EC-8525-48DF-95E0-CDFCE0B8825B}"/>
  </hyperlinks>
  <pageMargins left="0.7" right="0.7" top="0.75" bottom="0.75" header="0.3" footer="0.3"/>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8E98-1A35-4901-B259-677A996BA4C2}">
  <sheetPr codeName="Sheet4">
    <tabColor rgb="FFDCC5ED"/>
  </sheetPr>
  <dimension ref="A1:G208"/>
  <sheetViews>
    <sheetView showGridLines="0" zoomScale="93" zoomScaleNormal="93" workbookViewId="0">
      <selection activeCell="B180" sqref="B180"/>
    </sheetView>
  </sheetViews>
  <sheetFormatPr defaultColWidth="9.21875" defaultRowHeight="14.4" zeroHeight="1" x14ac:dyDescent="0.3"/>
  <cols>
    <col min="1" max="1" width="6.44140625" style="3" customWidth="1"/>
    <col min="2" max="2" width="102.5546875" style="1" customWidth="1"/>
    <col min="3" max="3" width="12.5546875" style="1" customWidth="1"/>
    <col min="4" max="4" width="12.77734375" style="1" customWidth="1"/>
    <col min="5" max="5" width="72.5546875" style="1" customWidth="1"/>
    <col min="6" max="6" width="2.5546875" style="1" customWidth="1"/>
    <col min="7" max="7" width="19.77734375" style="26" customWidth="1"/>
    <col min="8" max="16384" width="9.21875" style="1"/>
  </cols>
  <sheetData>
    <row r="1" spans="1:7" x14ac:dyDescent="0.3">
      <c r="A1" s="24" t="s">
        <v>0</v>
      </c>
      <c r="D1" s="10"/>
      <c r="E1" s="10" t="str">
        <f>Instructions!$C$1</f>
        <v>Version: 25-2.0</v>
      </c>
      <c r="F1" s="5"/>
    </row>
    <row r="2" spans="1:7" x14ac:dyDescent="0.3">
      <c r="D2" s="10"/>
      <c r="E2" s="22">
        <f>Instructions!C2</f>
        <v>45778</v>
      </c>
      <c r="F2" s="5"/>
    </row>
    <row r="3" spans="1:7" s="7" customFormat="1" ht="32.1" customHeight="1" x14ac:dyDescent="0.3">
      <c r="A3" s="15" t="s">
        <v>206</v>
      </c>
      <c r="B3" s="15"/>
      <c r="C3" s="15"/>
      <c r="D3" s="15"/>
      <c r="E3" s="15"/>
      <c r="F3" s="15"/>
      <c r="G3" s="27"/>
    </row>
    <row r="4" spans="1:7" x14ac:dyDescent="0.3"/>
    <row r="5" spans="1:7" x14ac:dyDescent="0.3">
      <c r="A5" s="102" t="s">
        <v>24</v>
      </c>
      <c r="B5" s="102"/>
      <c r="C5" s="102"/>
      <c r="D5" s="102"/>
      <c r="E5" s="102"/>
    </row>
    <row r="6" spans="1:7" ht="108" customHeight="1" x14ac:dyDescent="0.3">
      <c r="A6" s="102" t="s">
        <v>25</v>
      </c>
      <c r="B6" s="102"/>
      <c r="C6" s="102"/>
      <c r="D6" s="102"/>
      <c r="E6" s="102"/>
    </row>
    <row r="7" spans="1:7" x14ac:dyDescent="0.3">
      <c r="A7" s="8"/>
      <c r="B7" s="8"/>
      <c r="C7" s="8"/>
      <c r="D7" s="8"/>
      <c r="E7" s="8"/>
    </row>
    <row r="8" spans="1:7" x14ac:dyDescent="0.3">
      <c r="A8" s="9" t="s">
        <v>6</v>
      </c>
      <c r="B8" s="8"/>
      <c r="C8" s="11"/>
      <c r="D8" s="8"/>
      <c r="E8" s="11"/>
    </row>
    <row r="9" spans="1:7" x14ac:dyDescent="0.3">
      <c r="A9" s="9"/>
      <c r="B9" s="8" t="s">
        <v>7</v>
      </c>
      <c r="C9" s="11"/>
      <c r="D9" s="8"/>
      <c r="E9" s="11"/>
    </row>
    <row r="10" spans="1:7" ht="39.6" customHeight="1" x14ac:dyDescent="0.3">
      <c r="A10" s="53">
        <f>IF(COUNTIF('Data for graphs'!C13:R13,"&gt;0")&lt;=1, 0, COUNTIF('Data for graphs'!C13:R13,"&gt;0"))</f>
        <v>0</v>
      </c>
      <c r="B10" s="16" t="str">
        <f>IF(A10&gt;0,"Error! You have responded in multiple solution categories. Please ONLY provide responses for the selected solution category.","")</f>
        <v/>
      </c>
      <c r="C10" s="9"/>
      <c r="D10" s="8"/>
      <c r="E10" s="11"/>
    </row>
    <row r="11" spans="1:7" ht="39.6" customHeight="1" x14ac:dyDescent="0.3">
      <c r="A11" s="53" cm="1">
        <f t="array" ref="A11">SUMPRODUCT((C26:C182="Mandatory")*(D26:D182="No"))</f>
        <v>0</v>
      </c>
      <c r="B11" s="16" t="str">
        <f>IF(A10&gt;0,"Error! You have indicated [NO] for at least 1 of the Mandatory requirements. Please do not proceed until all requirements can be met.","")</f>
        <v/>
      </c>
      <c r="C11" s="9"/>
      <c r="D11" s="8"/>
      <c r="E11" s="11"/>
    </row>
    <row r="12" spans="1:7" ht="133.5" customHeight="1" x14ac:dyDescent="0.3">
      <c r="B12" s="8"/>
      <c r="D12" s="8"/>
    </row>
    <row r="13" spans="1:7" x14ac:dyDescent="0.3">
      <c r="A13" s="2" t="s">
        <v>26</v>
      </c>
      <c r="B13" s="2"/>
      <c r="C13" s="2"/>
      <c r="D13" s="2"/>
      <c r="E13" s="2"/>
    </row>
    <row r="14" spans="1:7" s="3" customFormat="1" x14ac:dyDescent="0.3">
      <c r="A14" s="62">
        <v>1</v>
      </c>
      <c r="B14" s="63" t="s">
        <v>27</v>
      </c>
      <c r="C14" s="64"/>
      <c r="D14" s="64"/>
      <c r="E14" s="64"/>
      <c r="F14" s="62"/>
      <c r="G14" s="62"/>
    </row>
    <row r="15" spans="1:7" s="3" customFormat="1" x14ac:dyDescent="0.3">
      <c r="A15" s="62">
        <v>2</v>
      </c>
      <c r="B15" s="63" t="s">
        <v>28</v>
      </c>
      <c r="C15" s="64"/>
      <c r="D15" s="64"/>
      <c r="E15" s="64"/>
      <c r="F15" s="62"/>
      <c r="G15" s="62"/>
    </row>
    <row r="16" spans="1:7" s="3" customFormat="1" x14ac:dyDescent="0.3">
      <c r="A16" s="62">
        <v>3</v>
      </c>
      <c r="B16" s="63" t="s">
        <v>29</v>
      </c>
      <c r="C16" s="64"/>
      <c r="D16" s="64"/>
      <c r="E16" s="64"/>
      <c r="F16" s="62"/>
      <c r="G16" s="62"/>
    </row>
    <row r="17" spans="1:7" s="3" customFormat="1" x14ac:dyDescent="0.3">
      <c r="A17" s="62">
        <v>4</v>
      </c>
      <c r="B17" s="63" t="s">
        <v>30</v>
      </c>
      <c r="C17" s="64"/>
      <c r="D17" s="64"/>
      <c r="E17" s="64"/>
      <c r="F17" s="62"/>
      <c r="G17" s="62"/>
    </row>
    <row r="18" spans="1:7" s="3" customFormat="1" x14ac:dyDescent="0.3">
      <c r="A18" s="62">
        <v>5</v>
      </c>
      <c r="B18" s="63" t="s">
        <v>31</v>
      </c>
      <c r="C18" s="64"/>
      <c r="D18" s="64"/>
      <c r="E18" s="64"/>
      <c r="F18" s="62"/>
      <c r="G18" s="62"/>
    </row>
    <row r="19" spans="1:7" s="3" customFormat="1" x14ac:dyDescent="0.3">
      <c r="A19" s="62">
        <v>6</v>
      </c>
      <c r="B19" s="63" t="s">
        <v>32</v>
      </c>
      <c r="C19" s="64"/>
      <c r="D19" s="64"/>
      <c r="E19" s="64"/>
      <c r="F19" s="62"/>
      <c r="G19" s="62"/>
    </row>
    <row r="20" spans="1:7" s="3" customFormat="1" x14ac:dyDescent="0.3">
      <c r="A20" s="62">
        <v>7</v>
      </c>
      <c r="B20" s="63" t="s">
        <v>33</v>
      </c>
      <c r="C20" s="64"/>
      <c r="D20" s="64"/>
      <c r="E20" s="64"/>
      <c r="F20" s="62"/>
      <c r="G20" s="62"/>
    </row>
    <row r="21" spans="1:7" s="3" customFormat="1" x14ac:dyDescent="0.3">
      <c r="A21" s="62">
        <v>8</v>
      </c>
      <c r="B21" s="63" t="s">
        <v>34</v>
      </c>
      <c r="C21" s="64"/>
      <c r="D21" s="64"/>
      <c r="E21" s="64"/>
      <c r="F21" s="62"/>
      <c r="G21" s="62"/>
    </row>
    <row r="22" spans="1:7" s="3" customFormat="1" x14ac:dyDescent="0.3">
      <c r="A22" s="62">
        <v>9</v>
      </c>
      <c r="B22" s="63" t="s">
        <v>35</v>
      </c>
      <c r="C22" s="64"/>
      <c r="D22" s="64"/>
      <c r="E22" s="64"/>
      <c r="F22" s="62"/>
      <c r="G22" s="62"/>
    </row>
    <row r="23" spans="1:7" s="3" customFormat="1" x14ac:dyDescent="0.3">
      <c r="B23" s="8"/>
      <c r="D23" s="8"/>
      <c r="G23" s="44"/>
    </row>
    <row r="24" spans="1:7" s="9" customFormat="1" x14ac:dyDescent="0.3">
      <c r="A24" s="14" t="s">
        <v>8</v>
      </c>
      <c r="B24" s="14" t="s">
        <v>9</v>
      </c>
      <c r="C24" s="14" t="s">
        <v>10</v>
      </c>
      <c r="D24" s="14" t="s">
        <v>11</v>
      </c>
      <c r="E24" s="14" t="s">
        <v>12</v>
      </c>
      <c r="G24" s="60"/>
    </row>
    <row r="25" spans="1:7" s="3" customFormat="1" ht="43.2" x14ac:dyDescent="0.3">
      <c r="A25" s="65">
        <v>1</v>
      </c>
      <c r="B25" s="66" t="s">
        <v>36</v>
      </c>
      <c r="C25" s="67" t="s">
        <v>37</v>
      </c>
      <c r="D25" s="20"/>
      <c r="E25" s="68" t="s">
        <v>37</v>
      </c>
      <c r="G25" s="61" t="s">
        <v>38</v>
      </c>
    </row>
    <row r="26" spans="1:7" s="8" customFormat="1" ht="144" x14ac:dyDescent="0.3">
      <c r="A26" s="69">
        <v>1.01</v>
      </c>
      <c r="B26" s="70" t="s">
        <v>39</v>
      </c>
      <c r="C26" s="71" t="s">
        <v>21</v>
      </c>
      <c r="D26" s="89"/>
      <c r="E26" s="90" t="s">
        <v>41</v>
      </c>
      <c r="G26" s="61" t="s">
        <v>38</v>
      </c>
    </row>
    <row r="27" spans="1:7" s="8" customFormat="1" ht="129.6" x14ac:dyDescent="0.3">
      <c r="A27" s="69">
        <v>1.02</v>
      </c>
      <c r="B27" s="70" t="s">
        <v>40</v>
      </c>
      <c r="C27" s="71" t="s">
        <v>21</v>
      </c>
      <c r="D27" s="89"/>
      <c r="E27" s="90" t="s">
        <v>41</v>
      </c>
      <c r="G27" s="61" t="s">
        <v>38</v>
      </c>
    </row>
    <row r="28" spans="1:7" s="8" customFormat="1" ht="86.4" x14ac:dyDescent="0.3">
      <c r="A28" s="69">
        <v>1.03</v>
      </c>
      <c r="B28" s="71" t="s">
        <v>42</v>
      </c>
      <c r="C28" s="71" t="s">
        <v>21</v>
      </c>
      <c r="D28" s="89"/>
      <c r="E28" s="90" t="s">
        <v>41</v>
      </c>
      <c r="G28" s="61" t="s">
        <v>38</v>
      </c>
    </row>
    <row r="29" spans="1:7" s="8" customFormat="1" ht="100.8" x14ac:dyDescent="0.3">
      <c r="A29" s="69">
        <v>1.04</v>
      </c>
      <c r="B29" s="71" t="s">
        <v>43</v>
      </c>
      <c r="C29" s="71" t="s">
        <v>21</v>
      </c>
      <c r="D29" s="89"/>
      <c r="E29" s="90" t="s">
        <v>41</v>
      </c>
      <c r="G29" s="61" t="s">
        <v>38</v>
      </c>
    </row>
    <row r="30" spans="1:7" s="8" customFormat="1" ht="100.8" x14ac:dyDescent="0.3">
      <c r="A30" s="69">
        <v>1.05</v>
      </c>
      <c r="B30" s="71" t="s">
        <v>44</v>
      </c>
      <c r="C30" s="71" t="s">
        <v>21</v>
      </c>
      <c r="D30" s="89"/>
      <c r="E30" s="90" t="s">
        <v>41</v>
      </c>
      <c r="G30" s="61" t="s">
        <v>38</v>
      </c>
    </row>
    <row r="31" spans="1:7" s="8" customFormat="1" ht="100.8" x14ac:dyDescent="0.3">
      <c r="A31" s="69">
        <v>1.06</v>
      </c>
      <c r="B31" s="71" t="s">
        <v>45</v>
      </c>
      <c r="C31" s="71" t="s">
        <v>21</v>
      </c>
      <c r="D31" s="89"/>
      <c r="E31" s="90" t="s">
        <v>41</v>
      </c>
      <c r="G31" s="61" t="s">
        <v>38</v>
      </c>
    </row>
    <row r="32" spans="1:7" s="8" customFormat="1" ht="115.2" x14ac:dyDescent="0.3">
      <c r="A32" s="69">
        <v>1.07</v>
      </c>
      <c r="B32" s="71" t="s">
        <v>46</v>
      </c>
      <c r="C32" s="71" t="s">
        <v>21</v>
      </c>
      <c r="D32" s="89"/>
      <c r="E32" s="90" t="s">
        <v>41</v>
      </c>
      <c r="G32" s="61" t="s">
        <v>38</v>
      </c>
    </row>
    <row r="33" spans="1:7" s="8" customFormat="1" ht="28.8" x14ac:dyDescent="0.3">
      <c r="A33" s="69">
        <v>1.08</v>
      </c>
      <c r="B33" s="71" t="s">
        <v>47</v>
      </c>
      <c r="C33" s="71" t="s">
        <v>48</v>
      </c>
      <c r="D33" s="89"/>
      <c r="E33" s="90" t="s">
        <v>41</v>
      </c>
      <c r="G33" s="61" t="s">
        <v>38</v>
      </c>
    </row>
    <row r="34" spans="1:7" s="8" customFormat="1" x14ac:dyDescent="0.3">
      <c r="A34" s="69">
        <v>1.0900000000000001</v>
      </c>
      <c r="B34" s="71" t="s">
        <v>49</v>
      </c>
      <c r="C34" s="71" t="s">
        <v>48</v>
      </c>
      <c r="D34" s="89"/>
      <c r="E34" s="90" t="s">
        <v>41</v>
      </c>
      <c r="G34" s="61" t="s">
        <v>38</v>
      </c>
    </row>
    <row r="35" spans="1:7" s="8" customFormat="1" ht="28.8" x14ac:dyDescent="0.3">
      <c r="A35" s="69">
        <v>1.1000000000000001</v>
      </c>
      <c r="B35" s="71" t="s">
        <v>50</v>
      </c>
      <c r="C35" s="72" t="s">
        <v>48</v>
      </c>
      <c r="D35" s="89"/>
      <c r="E35" s="91" t="s">
        <v>41</v>
      </c>
      <c r="G35" s="61" t="s">
        <v>38</v>
      </c>
    </row>
    <row r="36" spans="1:7" s="8" customFormat="1" ht="43.2" x14ac:dyDescent="0.3">
      <c r="A36" s="69">
        <v>1.1100000000000001</v>
      </c>
      <c r="B36" s="73" t="s">
        <v>51</v>
      </c>
      <c r="C36" s="74" t="s">
        <v>48</v>
      </c>
      <c r="D36" s="89"/>
      <c r="E36" s="92" t="s">
        <v>41</v>
      </c>
      <c r="G36" s="61" t="s">
        <v>38</v>
      </c>
    </row>
    <row r="37" spans="1:7" s="8" customFormat="1" ht="28.8" x14ac:dyDescent="0.3">
      <c r="A37" s="69">
        <v>1.1200000000000001</v>
      </c>
      <c r="B37" s="73" t="s">
        <v>52</v>
      </c>
      <c r="C37" s="75" t="s">
        <v>21</v>
      </c>
      <c r="D37" s="89"/>
      <c r="E37" s="92" t="s">
        <v>41</v>
      </c>
      <c r="G37" s="61" t="s">
        <v>38</v>
      </c>
    </row>
    <row r="38" spans="1:7" s="8" customFormat="1" ht="187.2" x14ac:dyDescent="0.3">
      <c r="A38" s="69">
        <v>1.1299999999999999</v>
      </c>
      <c r="B38" s="76" t="s">
        <v>53</v>
      </c>
      <c r="C38" s="69" t="s">
        <v>21</v>
      </c>
      <c r="D38" s="89"/>
      <c r="E38" s="92" t="s">
        <v>41</v>
      </c>
      <c r="G38" s="61" t="s">
        <v>38</v>
      </c>
    </row>
    <row r="39" spans="1:7" s="8" customFormat="1" x14ac:dyDescent="0.3">
      <c r="A39" s="69">
        <v>1.1399999999999999</v>
      </c>
      <c r="B39" s="73" t="s">
        <v>54</v>
      </c>
      <c r="C39" s="69" t="s">
        <v>21</v>
      </c>
      <c r="D39" s="89"/>
      <c r="E39" s="92" t="s">
        <v>41</v>
      </c>
      <c r="G39" s="61" t="s">
        <v>38</v>
      </c>
    </row>
    <row r="40" spans="1:7" s="8" customFormat="1" ht="43.2" x14ac:dyDescent="0.3">
      <c r="A40" s="69">
        <v>1.1499999999999999</v>
      </c>
      <c r="B40" s="76" t="s">
        <v>55</v>
      </c>
      <c r="C40" s="69" t="s">
        <v>21</v>
      </c>
      <c r="D40" s="89"/>
      <c r="E40" s="92" t="s">
        <v>41</v>
      </c>
      <c r="G40" s="61" t="s">
        <v>38</v>
      </c>
    </row>
    <row r="41" spans="1:7" s="8" customFormat="1" x14ac:dyDescent="0.3">
      <c r="A41" s="69">
        <v>1.1599999999999999</v>
      </c>
      <c r="B41" s="73" t="s">
        <v>56</v>
      </c>
      <c r="C41" s="69" t="s">
        <v>21</v>
      </c>
      <c r="D41" s="89"/>
      <c r="E41" s="92" t="s">
        <v>41</v>
      </c>
      <c r="G41" s="61" t="s">
        <v>38</v>
      </c>
    </row>
    <row r="42" spans="1:7" s="8" customFormat="1" x14ac:dyDescent="0.3">
      <c r="A42" s="69">
        <v>1.17</v>
      </c>
      <c r="B42" s="73" t="s">
        <v>57</v>
      </c>
      <c r="C42" s="69" t="s">
        <v>21</v>
      </c>
      <c r="D42" s="89"/>
      <c r="E42" s="92" t="s">
        <v>41</v>
      </c>
      <c r="G42" s="61" t="s">
        <v>38</v>
      </c>
    </row>
    <row r="43" spans="1:7" s="8" customFormat="1" x14ac:dyDescent="0.3">
      <c r="A43" s="69">
        <v>1.18</v>
      </c>
      <c r="B43" s="73" t="s">
        <v>58</v>
      </c>
      <c r="C43" s="69" t="s">
        <v>21</v>
      </c>
      <c r="D43" s="89"/>
      <c r="E43" s="92" t="s">
        <v>41</v>
      </c>
      <c r="G43" s="61" t="s">
        <v>38</v>
      </c>
    </row>
    <row r="44" spans="1:7" s="8" customFormat="1" ht="129.6" x14ac:dyDescent="0.3">
      <c r="A44" s="69">
        <v>1.19</v>
      </c>
      <c r="B44" s="73" t="s">
        <v>59</v>
      </c>
      <c r="C44" s="69" t="s">
        <v>21</v>
      </c>
      <c r="D44" s="89"/>
      <c r="E44" s="92" t="s">
        <v>41</v>
      </c>
      <c r="G44" s="61" t="s">
        <v>38</v>
      </c>
    </row>
    <row r="45" spans="1:7" s="8" customFormat="1" ht="86.4" x14ac:dyDescent="0.3">
      <c r="A45" s="69">
        <v>1.2</v>
      </c>
      <c r="B45" s="73" t="s">
        <v>60</v>
      </c>
      <c r="C45" s="77" t="s">
        <v>48</v>
      </c>
      <c r="D45" s="89"/>
      <c r="E45" s="92" t="s">
        <v>41</v>
      </c>
      <c r="G45" s="61" t="s">
        <v>38</v>
      </c>
    </row>
    <row r="46" spans="1:7" s="8" customFormat="1" ht="43.2" x14ac:dyDescent="0.3">
      <c r="A46" s="65">
        <v>2</v>
      </c>
      <c r="B46" s="66" t="s">
        <v>61</v>
      </c>
      <c r="C46" s="67" t="s">
        <v>37</v>
      </c>
      <c r="D46" s="93" t="s">
        <v>37</v>
      </c>
      <c r="E46" s="94" t="s">
        <v>37</v>
      </c>
      <c r="F46" s="3"/>
      <c r="G46" s="61" t="s">
        <v>38</v>
      </c>
    </row>
    <row r="47" spans="1:7" s="8" customFormat="1" x14ac:dyDescent="0.3">
      <c r="A47" s="69">
        <v>2.0099999999999998</v>
      </c>
      <c r="B47" s="71" t="s">
        <v>54</v>
      </c>
      <c r="C47" s="71" t="s">
        <v>21</v>
      </c>
      <c r="D47" s="89"/>
      <c r="E47" s="90" t="s">
        <v>41</v>
      </c>
      <c r="G47" s="61" t="s">
        <v>38</v>
      </c>
    </row>
    <row r="48" spans="1:7" s="8" customFormat="1" ht="259.2" x14ac:dyDescent="0.3">
      <c r="A48" s="69">
        <v>2.02</v>
      </c>
      <c r="B48" s="70" t="s">
        <v>62</v>
      </c>
      <c r="C48" s="71" t="s">
        <v>21</v>
      </c>
      <c r="D48" s="89"/>
      <c r="E48" s="90" t="s">
        <v>41</v>
      </c>
      <c r="G48" s="61" t="s">
        <v>38</v>
      </c>
    </row>
    <row r="49" spans="1:7" s="8" customFormat="1" ht="100.8" x14ac:dyDescent="0.3">
      <c r="A49" s="69">
        <v>2.0299999999999998</v>
      </c>
      <c r="B49" s="71" t="s">
        <v>63</v>
      </c>
      <c r="C49" s="71" t="s">
        <v>21</v>
      </c>
      <c r="D49" s="89"/>
      <c r="E49" s="90" t="s">
        <v>41</v>
      </c>
      <c r="G49" s="61" t="s">
        <v>38</v>
      </c>
    </row>
    <row r="50" spans="1:7" s="8" customFormat="1" ht="57.6" x14ac:dyDescent="0.3">
      <c r="A50" s="69">
        <v>2.04</v>
      </c>
      <c r="B50" s="71" t="s">
        <v>64</v>
      </c>
      <c r="C50" s="71" t="s">
        <v>48</v>
      </c>
      <c r="D50" s="89"/>
      <c r="E50" s="90" t="s">
        <v>41</v>
      </c>
      <c r="G50" s="61" t="s">
        <v>38</v>
      </c>
    </row>
    <row r="51" spans="1:7" s="8" customFormat="1" ht="144" x14ac:dyDescent="0.3">
      <c r="A51" s="69">
        <v>2.0499999999999998</v>
      </c>
      <c r="B51" s="70" t="s">
        <v>65</v>
      </c>
      <c r="C51" s="71" t="s">
        <v>21</v>
      </c>
      <c r="D51" s="89"/>
      <c r="E51" s="90" t="s">
        <v>41</v>
      </c>
      <c r="G51" s="61" t="s">
        <v>38</v>
      </c>
    </row>
    <row r="52" spans="1:7" s="8" customFormat="1" ht="72" x14ac:dyDescent="0.3">
      <c r="A52" s="69">
        <v>2.06</v>
      </c>
      <c r="B52" s="70" t="s">
        <v>66</v>
      </c>
      <c r="C52" s="71" t="s">
        <v>21</v>
      </c>
      <c r="D52" s="89"/>
      <c r="E52" s="90" t="s">
        <v>41</v>
      </c>
      <c r="G52" s="61" t="s">
        <v>38</v>
      </c>
    </row>
    <row r="53" spans="1:7" s="8" customFormat="1" ht="57.6" x14ac:dyDescent="0.3">
      <c r="A53" s="69">
        <v>2.0699999999999998</v>
      </c>
      <c r="B53" s="70" t="s">
        <v>67</v>
      </c>
      <c r="C53" s="78" t="s">
        <v>21</v>
      </c>
      <c r="D53" s="89"/>
      <c r="E53" s="91" t="s">
        <v>41</v>
      </c>
      <c r="G53" s="61" t="s">
        <v>38</v>
      </c>
    </row>
    <row r="54" spans="1:7" s="8" customFormat="1" ht="72" x14ac:dyDescent="0.3">
      <c r="A54" s="69">
        <v>2.08</v>
      </c>
      <c r="B54" s="71" t="s">
        <v>68</v>
      </c>
      <c r="C54" s="71" t="s">
        <v>48</v>
      </c>
      <c r="D54" s="89"/>
      <c r="E54" s="92" t="s">
        <v>41</v>
      </c>
      <c r="G54" s="61" t="s">
        <v>38</v>
      </c>
    </row>
    <row r="55" spans="1:7" s="8" customFormat="1" ht="201.6" x14ac:dyDescent="0.3">
      <c r="A55" s="69">
        <v>2.09</v>
      </c>
      <c r="B55" s="71" t="s">
        <v>69</v>
      </c>
      <c r="C55" s="71" t="s">
        <v>21</v>
      </c>
      <c r="D55" s="89"/>
      <c r="E55" s="92" t="s">
        <v>41</v>
      </c>
      <c r="G55" s="61" t="s">
        <v>38</v>
      </c>
    </row>
    <row r="56" spans="1:7" s="8" customFormat="1" ht="43.2" x14ac:dyDescent="0.3">
      <c r="A56" s="69">
        <v>2.1</v>
      </c>
      <c r="B56" s="71" t="s">
        <v>70</v>
      </c>
      <c r="C56" s="71" t="s">
        <v>48</v>
      </c>
      <c r="D56" s="89"/>
      <c r="E56" s="92" t="s">
        <v>41</v>
      </c>
      <c r="G56" s="61" t="s">
        <v>38</v>
      </c>
    </row>
    <row r="57" spans="1:7" s="8" customFormat="1" x14ac:dyDescent="0.3">
      <c r="A57" s="69">
        <v>2.11</v>
      </c>
      <c r="B57" s="71" t="s">
        <v>71</v>
      </c>
      <c r="C57" s="71" t="s">
        <v>48</v>
      </c>
      <c r="D57" s="89"/>
      <c r="E57" s="92" t="s">
        <v>41</v>
      </c>
      <c r="G57" s="61" t="s">
        <v>38</v>
      </c>
    </row>
    <row r="58" spans="1:7" s="8" customFormat="1" ht="43.2" x14ac:dyDescent="0.3">
      <c r="A58" s="69">
        <v>2.12</v>
      </c>
      <c r="B58" s="71" t="s">
        <v>72</v>
      </c>
      <c r="C58" s="71" t="s">
        <v>21</v>
      </c>
      <c r="D58" s="89"/>
      <c r="E58" s="92" t="s">
        <v>41</v>
      </c>
      <c r="G58" s="61" t="s">
        <v>38</v>
      </c>
    </row>
    <row r="59" spans="1:7" s="8" customFormat="1" ht="72" x14ac:dyDescent="0.3">
      <c r="A59" s="65">
        <v>3</v>
      </c>
      <c r="B59" s="66" t="s">
        <v>73</v>
      </c>
      <c r="C59" s="67" t="s">
        <v>37</v>
      </c>
      <c r="D59" s="93" t="s">
        <v>37</v>
      </c>
      <c r="E59" s="94" t="s">
        <v>37</v>
      </c>
      <c r="F59" s="3"/>
      <c r="G59" s="61" t="s">
        <v>38</v>
      </c>
    </row>
    <row r="60" spans="1:7" s="8" customFormat="1" ht="172.8" x14ac:dyDescent="0.3">
      <c r="A60" s="69">
        <v>3.01</v>
      </c>
      <c r="B60" s="70" t="s">
        <v>74</v>
      </c>
      <c r="C60" s="71" t="s">
        <v>21</v>
      </c>
      <c r="D60" s="89"/>
      <c r="E60" s="91" t="s">
        <v>41</v>
      </c>
      <c r="G60" s="61" t="s">
        <v>38</v>
      </c>
    </row>
    <row r="61" spans="1:7" s="3" customFormat="1" ht="144" x14ac:dyDescent="0.3">
      <c r="A61" s="69">
        <v>3.02</v>
      </c>
      <c r="B61" s="70" t="s">
        <v>75</v>
      </c>
      <c r="C61" s="71" t="s">
        <v>21</v>
      </c>
      <c r="D61" s="89"/>
      <c r="E61" s="92" t="s">
        <v>41</v>
      </c>
      <c r="G61" s="61" t="s">
        <v>38</v>
      </c>
    </row>
    <row r="62" spans="1:7" s="3" customFormat="1" ht="86.4" x14ac:dyDescent="0.3">
      <c r="A62" s="69">
        <v>3.03</v>
      </c>
      <c r="B62" s="71" t="s">
        <v>76</v>
      </c>
      <c r="C62" s="71" t="s">
        <v>21</v>
      </c>
      <c r="D62" s="89"/>
      <c r="E62" s="92" t="s">
        <v>41</v>
      </c>
      <c r="G62" s="61" t="s">
        <v>38</v>
      </c>
    </row>
    <row r="63" spans="1:7" s="3" customFormat="1" ht="100.8" x14ac:dyDescent="0.3">
      <c r="A63" s="69">
        <v>3.04</v>
      </c>
      <c r="B63" s="71" t="s">
        <v>43</v>
      </c>
      <c r="C63" s="71" t="s">
        <v>21</v>
      </c>
      <c r="D63" s="89"/>
      <c r="E63" s="95" t="s">
        <v>37</v>
      </c>
      <c r="G63" s="61" t="s">
        <v>38</v>
      </c>
    </row>
    <row r="64" spans="1:7" s="3" customFormat="1" ht="144" x14ac:dyDescent="0.3">
      <c r="A64" s="69">
        <v>3.05</v>
      </c>
      <c r="B64" s="70" t="s">
        <v>77</v>
      </c>
      <c r="C64" s="71" t="s">
        <v>21</v>
      </c>
      <c r="D64" s="89"/>
      <c r="E64" s="90" t="s">
        <v>37</v>
      </c>
      <c r="G64" s="61" t="s">
        <v>38</v>
      </c>
    </row>
    <row r="65" spans="1:7" s="3" customFormat="1" ht="100.8" x14ac:dyDescent="0.3">
      <c r="A65" s="69">
        <v>3.06</v>
      </c>
      <c r="B65" s="71" t="s">
        <v>45</v>
      </c>
      <c r="C65" s="71" t="s">
        <v>21</v>
      </c>
      <c r="D65" s="89"/>
      <c r="E65" s="90" t="s">
        <v>37</v>
      </c>
      <c r="G65" s="61" t="s">
        <v>38</v>
      </c>
    </row>
    <row r="66" spans="1:7" s="3" customFormat="1" ht="158.4" x14ac:dyDescent="0.3">
      <c r="A66" s="69">
        <v>3.07</v>
      </c>
      <c r="B66" s="70" t="s">
        <v>78</v>
      </c>
      <c r="C66" s="71" t="s">
        <v>21</v>
      </c>
      <c r="D66" s="89"/>
      <c r="E66" s="90" t="s">
        <v>37</v>
      </c>
      <c r="G66" s="61" t="s">
        <v>38</v>
      </c>
    </row>
    <row r="67" spans="1:7" s="3" customFormat="1" ht="28.8" x14ac:dyDescent="0.3">
      <c r="A67" s="69">
        <v>3.08</v>
      </c>
      <c r="B67" s="71" t="s">
        <v>47</v>
      </c>
      <c r="C67" s="71" t="s">
        <v>48</v>
      </c>
      <c r="D67" s="89"/>
      <c r="E67" s="90" t="s">
        <v>37</v>
      </c>
      <c r="G67" s="61" t="s">
        <v>38</v>
      </c>
    </row>
    <row r="68" spans="1:7" s="3" customFormat="1" x14ac:dyDescent="0.3">
      <c r="A68" s="69">
        <v>3.09</v>
      </c>
      <c r="B68" s="71" t="s">
        <v>49</v>
      </c>
      <c r="C68" s="71" t="s">
        <v>48</v>
      </c>
      <c r="D68" s="89"/>
      <c r="E68" s="90" t="s">
        <v>37</v>
      </c>
      <c r="G68" s="61" t="s">
        <v>38</v>
      </c>
    </row>
    <row r="69" spans="1:7" s="3" customFormat="1" ht="28.8" x14ac:dyDescent="0.3">
      <c r="A69" s="69">
        <v>3.1</v>
      </c>
      <c r="B69" s="71" t="s">
        <v>50</v>
      </c>
      <c r="C69" s="71" t="s">
        <v>48</v>
      </c>
      <c r="D69" s="89"/>
      <c r="E69" s="90" t="s">
        <v>37</v>
      </c>
      <c r="G69" s="61" t="s">
        <v>38</v>
      </c>
    </row>
    <row r="70" spans="1:7" s="3" customFormat="1" ht="43.2" x14ac:dyDescent="0.3">
      <c r="A70" s="69">
        <v>3.11</v>
      </c>
      <c r="B70" s="71" t="s">
        <v>51</v>
      </c>
      <c r="C70" s="71" t="s">
        <v>48</v>
      </c>
      <c r="D70" s="89"/>
      <c r="E70" s="90" t="s">
        <v>37</v>
      </c>
      <c r="G70" s="61" t="s">
        <v>38</v>
      </c>
    </row>
    <row r="71" spans="1:7" s="3" customFormat="1" ht="28.8" x14ac:dyDescent="0.3">
      <c r="A71" s="69">
        <v>3.12</v>
      </c>
      <c r="B71" s="71" t="s">
        <v>52</v>
      </c>
      <c r="C71" s="71" t="s">
        <v>21</v>
      </c>
      <c r="D71" s="89"/>
      <c r="E71" s="90" t="s">
        <v>37</v>
      </c>
      <c r="G71" s="61" t="s">
        <v>38</v>
      </c>
    </row>
    <row r="72" spans="1:7" s="3" customFormat="1" ht="187.2" x14ac:dyDescent="0.3">
      <c r="A72" s="69">
        <v>3.13</v>
      </c>
      <c r="B72" s="70" t="s">
        <v>79</v>
      </c>
      <c r="C72" s="71" t="s">
        <v>21</v>
      </c>
      <c r="D72" s="89"/>
      <c r="E72" s="90" t="s">
        <v>37</v>
      </c>
      <c r="G72" s="61" t="s">
        <v>38</v>
      </c>
    </row>
    <row r="73" spans="1:7" s="3" customFormat="1" x14ac:dyDescent="0.3">
      <c r="A73" s="69">
        <v>3.14</v>
      </c>
      <c r="B73" s="71" t="s">
        <v>54</v>
      </c>
      <c r="C73" s="71" t="s">
        <v>21</v>
      </c>
      <c r="D73" s="89"/>
      <c r="E73" s="90" t="s">
        <v>37</v>
      </c>
      <c r="G73" s="61" t="s">
        <v>38</v>
      </c>
    </row>
    <row r="74" spans="1:7" s="3" customFormat="1" ht="28.8" x14ac:dyDescent="0.3">
      <c r="A74" s="69">
        <v>3.15</v>
      </c>
      <c r="B74" s="70" t="s">
        <v>80</v>
      </c>
      <c r="C74" s="71" t="s">
        <v>21</v>
      </c>
      <c r="D74" s="89"/>
      <c r="E74" s="90" t="s">
        <v>37</v>
      </c>
      <c r="G74" s="61" t="s">
        <v>38</v>
      </c>
    </row>
    <row r="75" spans="1:7" s="3" customFormat="1" x14ac:dyDescent="0.3">
      <c r="A75" s="69">
        <v>3.16</v>
      </c>
      <c r="B75" s="71" t="s">
        <v>56</v>
      </c>
      <c r="C75" s="71" t="s">
        <v>21</v>
      </c>
      <c r="D75" s="89"/>
      <c r="E75" s="90" t="s">
        <v>37</v>
      </c>
      <c r="G75" s="61" t="s">
        <v>38</v>
      </c>
    </row>
    <row r="76" spans="1:7" s="3" customFormat="1" x14ac:dyDescent="0.3">
      <c r="A76" s="69">
        <v>3.17</v>
      </c>
      <c r="B76" s="71" t="s">
        <v>57</v>
      </c>
      <c r="C76" s="71" t="s">
        <v>21</v>
      </c>
      <c r="D76" s="89"/>
      <c r="E76" s="90" t="s">
        <v>37</v>
      </c>
      <c r="G76" s="61" t="s">
        <v>38</v>
      </c>
    </row>
    <row r="77" spans="1:7" s="3" customFormat="1" x14ac:dyDescent="0.3">
      <c r="A77" s="69">
        <v>3.18</v>
      </c>
      <c r="B77" s="71" t="s">
        <v>81</v>
      </c>
      <c r="C77" s="71" t="s">
        <v>21</v>
      </c>
      <c r="D77" s="89"/>
      <c r="E77" s="90" t="s">
        <v>37</v>
      </c>
      <c r="G77" s="61" t="s">
        <v>38</v>
      </c>
    </row>
    <row r="78" spans="1:7" s="3" customFormat="1" ht="144" x14ac:dyDescent="0.3">
      <c r="A78" s="69">
        <v>3.19</v>
      </c>
      <c r="B78" s="71" t="s">
        <v>82</v>
      </c>
      <c r="C78" s="71" t="s">
        <v>21</v>
      </c>
      <c r="D78" s="89"/>
      <c r="E78" s="90" t="s">
        <v>37</v>
      </c>
      <c r="G78" s="61" t="s">
        <v>38</v>
      </c>
    </row>
    <row r="79" spans="1:7" s="3" customFormat="1" ht="72" x14ac:dyDescent="0.3">
      <c r="A79" s="69">
        <v>3.2</v>
      </c>
      <c r="B79" s="71" t="s">
        <v>83</v>
      </c>
      <c r="C79" s="71" t="s">
        <v>48</v>
      </c>
      <c r="D79" s="89"/>
      <c r="E79" s="90" t="s">
        <v>37</v>
      </c>
      <c r="G79" s="61" t="s">
        <v>38</v>
      </c>
    </row>
    <row r="80" spans="1:7" s="3" customFormat="1" ht="244.8" x14ac:dyDescent="0.3">
      <c r="A80" s="69">
        <v>3.21</v>
      </c>
      <c r="B80" s="70" t="s">
        <v>84</v>
      </c>
      <c r="C80" s="71" t="s">
        <v>21</v>
      </c>
      <c r="D80" s="89"/>
      <c r="E80" s="90" t="s">
        <v>37</v>
      </c>
      <c r="G80" s="61" t="s">
        <v>38</v>
      </c>
    </row>
    <row r="81" spans="1:7" s="3" customFormat="1" ht="100.8" x14ac:dyDescent="0.3">
      <c r="A81" s="69">
        <v>3.22</v>
      </c>
      <c r="B81" s="71" t="s">
        <v>63</v>
      </c>
      <c r="C81" s="71" t="s">
        <v>48</v>
      </c>
      <c r="D81" s="89"/>
      <c r="E81" s="90" t="s">
        <v>37</v>
      </c>
      <c r="G81" s="61" t="s">
        <v>38</v>
      </c>
    </row>
    <row r="82" spans="1:7" s="3" customFormat="1" ht="57.6" x14ac:dyDescent="0.3">
      <c r="A82" s="69">
        <v>3.23</v>
      </c>
      <c r="B82" s="71" t="s">
        <v>85</v>
      </c>
      <c r="C82" s="71" t="s">
        <v>48</v>
      </c>
      <c r="D82" s="89"/>
      <c r="E82" s="90" t="s">
        <v>37</v>
      </c>
      <c r="G82" s="61" t="s">
        <v>38</v>
      </c>
    </row>
    <row r="83" spans="1:7" s="3" customFormat="1" ht="115.2" x14ac:dyDescent="0.3">
      <c r="A83" s="69">
        <v>3.24</v>
      </c>
      <c r="B83" s="70" t="s">
        <v>86</v>
      </c>
      <c r="C83" s="71" t="s">
        <v>21</v>
      </c>
      <c r="D83" s="89"/>
      <c r="E83" s="90" t="s">
        <v>37</v>
      </c>
      <c r="G83" s="61" t="s">
        <v>38</v>
      </c>
    </row>
    <row r="84" spans="1:7" s="3" customFormat="1" ht="72" x14ac:dyDescent="0.3">
      <c r="A84" s="69">
        <v>3.25</v>
      </c>
      <c r="B84" s="70" t="s">
        <v>87</v>
      </c>
      <c r="C84" s="71" t="s">
        <v>21</v>
      </c>
      <c r="D84" s="89"/>
      <c r="E84" s="90" t="s">
        <v>37</v>
      </c>
      <c r="G84" s="61" t="s">
        <v>38</v>
      </c>
    </row>
    <row r="85" spans="1:7" s="3" customFormat="1" ht="43.2" x14ac:dyDescent="0.3">
      <c r="A85" s="69">
        <v>3.26</v>
      </c>
      <c r="B85" s="70" t="s">
        <v>88</v>
      </c>
      <c r="C85" s="71" t="s">
        <v>21</v>
      </c>
      <c r="D85" s="89"/>
      <c r="E85" s="90" t="s">
        <v>37</v>
      </c>
      <c r="G85" s="61" t="s">
        <v>38</v>
      </c>
    </row>
    <row r="86" spans="1:7" s="3" customFormat="1" ht="72" x14ac:dyDescent="0.3">
      <c r="A86" s="69">
        <v>3.27</v>
      </c>
      <c r="B86" s="71" t="s">
        <v>89</v>
      </c>
      <c r="C86" s="71" t="s">
        <v>48</v>
      </c>
      <c r="D86" s="89"/>
      <c r="E86" s="90" t="s">
        <v>37</v>
      </c>
      <c r="G86" s="61" t="s">
        <v>38</v>
      </c>
    </row>
    <row r="87" spans="1:7" s="3" customFormat="1" ht="43.2" x14ac:dyDescent="0.3">
      <c r="A87" s="69">
        <v>3.28</v>
      </c>
      <c r="B87" s="78" t="s">
        <v>70</v>
      </c>
      <c r="C87" s="71" t="s">
        <v>48</v>
      </c>
      <c r="D87" s="89"/>
      <c r="E87" s="90" t="s">
        <v>37</v>
      </c>
      <c r="G87" s="61" t="s">
        <v>38</v>
      </c>
    </row>
    <row r="88" spans="1:7" s="3" customFormat="1" x14ac:dyDescent="0.3">
      <c r="A88" s="69">
        <v>3.29</v>
      </c>
      <c r="B88" s="78" t="s">
        <v>71</v>
      </c>
      <c r="C88" s="71" t="s">
        <v>48</v>
      </c>
      <c r="D88" s="89"/>
      <c r="E88" s="90" t="s">
        <v>37</v>
      </c>
      <c r="G88" s="61" t="s">
        <v>38</v>
      </c>
    </row>
    <row r="89" spans="1:7" s="3" customFormat="1" ht="43.2" x14ac:dyDescent="0.3">
      <c r="A89" s="69">
        <v>3.3</v>
      </c>
      <c r="B89" s="78" t="s">
        <v>72</v>
      </c>
      <c r="C89" s="71" t="s">
        <v>21</v>
      </c>
      <c r="D89" s="89"/>
      <c r="E89" s="90" t="s">
        <v>37</v>
      </c>
      <c r="G89" s="61" t="s">
        <v>38</v>
      </c>
    </row>
    <row r="90" spans="1:7" s="3" customFormat="1" ht="57.6" x14ac:dyDescent="0.3">
      <c r="A90" s="65">
        <v>4</v>
      </c>
      <c r="B90" s="66" t="s">
        <v>90</v>
      </c>
      <c r="C90" s="67" t="s">
        <v>37</v>
      </c>
      <c r="D90" s="93" t="s">
        <v>37</v>
      </c>
      <c r="E90" s="94" t="s">
        <v>37</v>
      </c>
      <c r="G90" s="61" t="s">
        <v>38</v>
      </c>
    </row>
    <row r="91" spans="1:7" s="3" customFormat="1" x14ac:dyDescent="0.3">
      <c r="A91" s="69">
        <v>4.01</v>
      </c>
      <c r="B91" s="78" t="s">
        <v>91</v>
      </c>
      <c r="C91" s="78" t="s">
        <v>21</v>
      </c>
      <c r="D91" s="89"/>
      <c r="E91" s="90" t="s">
        <v>41</v>
      </c>
      <c r="G91" s="61" t="s">
        <v>38</v>
      </c>
    </row>
    <row r="92" spans="1:7" s="3" customFormat="1" ht="144" x14ac:dyDescent="0.3">
      <c r="A92" s="69">
        <v>4.0199999999999996</v>
      </c>
      <c r="B92" s="79" t="s">
        <v>92</v>
      </c>
      <c r="C92" s="78" t="s">
        <v>21</v>
      </c>
      <c r="D92" s="89"/>
      <c r="E92" s="90" t="s">
        <v>41</v>
      </c>
      <c r="G92" s="61" t="s">
        <v>38</v>
      </c>
    </row>
    <row r="93" spans="1:7" s="3" customFormat="1" ht="158.4" x14ac:dyDescent="0.3">
      <c r="A93" s="69">
        <v>4.03</v>
      </c>
      <c r="B93" s="78" t="s">
        <v>93</v>
      </c>
      <c r="C93" s="78" t="s">
        <v>48</v>
      </c>
      <c r="D93" s="89"/>
      <c r="E93" s="90" t="s">
        <v>41</v>
      </c>
      <c r="G93" s="61" t="s">
        <v>38</v>
      </c>
    </row>
    <row r="94" spans="1:7" s="3" customFormat="1" ht="115.2" x14ac:dyDescent="0.3">
      <c r="A94" s="69">
        <v>4.04</v>
      </c>
      <c r="B94" s="78" t="s">
        <v>94</v>
      </c>
      <c r="C94" s="78" t="s">
        <v>48</v>
      </c>
      <c r="D94" s="89"/>
      <c r="E94" s="90" t="s">
        <v>41</v>
      </c>
      <c r="G94" s="61" t="s">
        <v>38</v>
      </c>
    </row>
    <row r="95" spans="1:7" s="3" customFormat="1" ht="43.2" x14ac:dyDescent="0.3">
      <c r="A95" s="69">
        <v>4.05</v>
      </c>
      <c r="B95" s="78" t="s">
        <v>95</v>
      </c>
      <c r="C95" s="78" t="s">
        <v>48</v>
      </c>
      <c r="D95" s="89"/>
      <c r="E95" s="90" t="s">
        <v>41</v>
      </c>
      <c r="G95" s="61" t="s">
        <v>38</v>
      </c>
    </row>
    <row r="96" spans="1:7" s="3" customFormat="1" ht="158.4" x14ac:dyDescent="0.3">
      <c r="A96" s="69">
        <v>4.0599999999999996</v>
      </c>
      <c r="B96" s="78" t="s">
        <v>96</v>
      </c>
      <c r="C96" s="78" t="s">
        <v>48</v>
      </c>
      <c r="D96" s="89"/>
      <c r="E96" s="90" t="s">
        <v>41</v>
      </c>
      <c r="G96" s="61" t="s">
        <v>38</v>
      </c>
    </row>
    <row r="97" spans="1:7" s="3" customFormat="1" x14ac:dyDescent="0.3">
      <c r="A97" s="69">
        <v>4.07</v>
      </c>
      <c r="B97" s="78" t="s">
        <v>97</v>
      </c>
      <c r="C97" s="78" t="s">
        <v>21</v>
      </c>
      <c r="D97" s="89"/>
      <c r="E97" s="90" t="s">
        <v>41</v>
      </c>
      <c r="G97" s="61" t="s">
        <v>38</v>
      </c>
    </row>
    <row r="98" spans="1:7" s="3" customFormat="1" ht="57.6" x14ac:dyDescent="0.3">
      <c r="A98" s="69">
        <v>4.08</v>
      </c>
      <c r="B98" s="71" t="s">
        <v>98</v>
      </c>
      <c r="C98" s="78" t="s">
        <v>48</v>
      </c>
      <c r="D98" s="89"/>
      <c r="E98" s="90" t="s">
        <v>41</v>
      </c>
      <c r="G98" s="61" t="s">
        <v>38</v>
      </c>
    </row>
    <row r="99" spans="1:7" s="3" customFormat="1" ht="28.8" x14ac:dyDescent="0.3">
      <c r="A99" s="69">
        <v>4.09</v>
      </c>
      <c r="B99" s="78" t="s">
        <v>99</v>
      </c>
      <c r="C99" s="78" t="s">
        <v>48</v>
      </c>
      <c r="D99" s="89"/>
      <c r="E99" s="90" t="s">
        <v>41</v>
      </c>
      <c r="G99" s="61" t="s">
        <v>38</v>
      </c>
    </row>
    <row r="100" spans="1:7" s="3" customFormat="1" x14ac:dyDescent="0.3">
      <c r="A100" s="69">
        <v>4.0999999999999996</v>
      </c>
      <c r="B100" s="78" t="s">
        <v>100</v>
      </c>
      <c r="C100" s="78" t="s">
        <v>48</v>
      </c>
      <c r="D100" s="89"/>
      <c r="E100" s="90" t="s">
        <v>41</v>
      </c>
      <c r="G100" s="61" t="s">
        <v>38</v>
      </c>
    </row>
    <row r="101" spans="1:7" s="3" customFormat="1" ht="57.6" x14ac:dyDescent="0.3">
      <c r="A101" s="69">
        <v>4.1100000000000003</v>
      </c>
      <c r="B101" s="79" t="s">
        <v>101</v>
      </c>
      <c r="C101" s="78" t="s">
        <v>21</v>
      </c>
      <c r="D101" s="89"/>
      <c r="E101" s="90" t="s">
        <v>41</v>
      </c>
      <c r="G101" s="61" t="s">
        <v>38</v>
      </c>
    </row>
    <row r="102" spans="1:7" s="3" customFormat="1" x14ac:dyDescent="0.3">
      <c r="A102" s="69">
        <v>4.12</v>
      </c>
      <c r="B102" s="78" t="s">
        <v>102</v>
      </c>
      <c r="C102" s="80" t="s">
        <v>48</v>
      </c>
      <c r="D102" s="89"/>
      <c r="E102" s="90" t="s">
        <v>41</v>
      </c>
      <c r="G102" s="61" t="s">
        <v>38</v>
      </c>
    </row>
    <row r="103" spans="1:7" s="3" customFormat="1" ht="28.8" x14ac:dyDescent="0.3">
      <c r="A103" s="69">
        <v>4.13</v>
      </c>
      <c r="B103" s="78" t="s">
        <v>103</v>
      </c>
      <c r="C103" s="80" t="s">
        <v>48</v>
      </c>
      <c r="D103" s="89"/>
      <c r="E103" s="90" t="s">
        <v>41</v>
      </c>
      <c r="G103" s="61" t="s">
        <v>38</v>
      </c>
    </row>
    <row r="104" spans="1:7" s="3" customFormat="1" ht="43.2" x14ac:dyDescent="0.3">
      <c r="A104" s="69">
        <v>4.1399999999999997</v>
      </c>
      <c r="B104" s="78" t="s">
        <v>104</v>
      </c>
      <c r="C104" s="80" t="s">
        <v>48</v>
      </c>
      <c r="D104" s="89"/>
      <c r="E104" s="90" t="s">
        <v>41</v>
      </c>
      <c r="G104" s="61" t="s">
        <v>38</v>
      </c>
    </row>
    <row r="105" spans="1:7" s="3" customFormat="1" ht="144" x14ac:dyDescent="0.3">
      <c r="A105" s="69">
        <v>4.1500000000000004</v>
      </c>
      <c r="B105" s="78" t="s">
        <v>82</v>
      </c>
      <c r="C105" s="80" t="s">
        <v>21</v>
      </c>
      <c r="D105" s="89"/>
      <c r="E105" s="90" t="s">
        <v>41</v>
      </c>
      <c r="G105" s="61" t="s">
        <v>38</v>
      </c>
    </row>
    <row r="106" spans="1:7" s="3" customFormat="1" ht="86.4" x14ac:dyDescent="0.3">
      <c r="A106" s="65">
        <v>5</v>
      </c>
      <c r="B106" s="66" t="s">
        <v>105</v>
      </c>
      <c r="C106" s="67" t="s">
        <v>37</v>
      </c>
      <c r="D106" s="93" t="s">
        <v>37</v>
      </c>
      <c r="E106" s="94" t="s">
        <v>37</v>
      </c>
      <c r="G106" s="61" t="s">
        <v>38</v>
      </c>
    </row>
    <row r="107" spans="1:7" s="3" customFormat="1" x14ac:dyDescent="0.3">
      <c r="A107" s="69">
        <v>5.01</v>
      </c>
      <c r="B107" s="71" t="s">
        <v>91</v>
      </c>
      <c r="C107" s="71" t="s">
        <v>21</v>
      </c>
      <c r="D107" s="89"/>
      <c r="E107" s="90" t="s">
        <v>41</v>
      </c>
      <c r="G107" s="61" t="s">
        <v>38</v>
      </c>
    </row>
    <row r="108" spans="1:7" s="3" customFormat="1" ht="201.6" x14ac:dyDescent="0.3">
      <c r="A108" s="69">
        <v>5.0199999999999996</v>
      </c>
      <c r="B108" s="79" t="s">
        <v>106</v>
      </c>
      <c r="C108" s="71" t="s">
        <v>21</v>
      </c>
      <c r="D108" s="89"/>
      <c r="E108" s="90" t="s">
        <v>41</v>
      </c>
      <c r="G108" s="61" t="s">
        <v>38</v>
      </c>
    </row>
    <row r="109" spans="1:7" s="3" customFormat="1" ht="57.6" x14ac:dyDescent="0.3">
      <c r="A109" s="69">
        <v>5.03</v>
      </c>
      <c r="B109" s="71" t="s">
        <v>107</v>
      </c>
      <c r="C109" s="71" t="s">
        <v>21</v>
      </c>
      <c r="D109" s="89"/>
      <c r="E109" s="90" t="s">
        <v>41</v>
      </c>
      <c r="G109" s="61" t="s">
        <v>38</v>
      </c>
    </row>
    <row r="110" spans="1:7" s="3" customFormat="1" ht="28.8" x14ac:dyDescent="0.3">
      <c r="A110" s="69">
        <v>5.04</v>
      </c>
      <c r="B110" s="71" t="s">
        <v>108</v>
      </c>
      <c r="C110" s="71" t="s">
        <v>21</v>
      </c>
      <c r="D110" s="89"/>
      <c r="E110" s="90" t="s">
        <v>41</v>
      </c>
      <c r="G110" s="61" t="s">
        <v>38</v>
      </c>
    </row>
    <row r="111" spans="1:7" s="3" customFormat="1" ht="43.2" x14ac:dyDescent="0.3">
      <c r="A111" s="69">
        <v>5.05</v>
      </c>
      <c r="B111" s="71" t="s">
        <v>109</v>
      </c>
      <c r="C111" s="71" t="s">
        <v>48</v>
      </c>
      <c r="D111" s="89"/>
      <c r="E111" s="90" t="s">
        <v>41</v>
      </c>
      <c r="G111" s="61" t="s">
        <v>38</v>
      </c>
    </row>
    <row r="112" spans="1:7" s="3" customFormat="1" x14ac:dyDescent="0.3">
      <c r="A112" s="69">
        <v>5.0599999999999996</v>
      </c>
      <c r="B112" s="71" t="s">
        <v>110</v>
      </c>
      <c r="C112" s="71" t="s">
        <v>48</v>
      </c>
      <c r="D112" s="89"/>
      <c r="E112" s="90" t="s">
        <v>41</v>
      </c>
      <c r="G112" s="61" t="s">
        <v>38</v>
      </c>
    </row>
    <row r="113" spans="1:7" s="3" customFormat="1" ht="43.2" x14ac:dyDescent="0.3">
      <c r="A113" s="69">
        <v>5.07</v>
      </c>
      <c r="B113" s="71" t="s">
        <v>111</v>
      </c>
      <c r="C113" s="71" t="s">
        <v>48</v>
      </c>
      <c r="D113" s="89"/>
      <c r="E113" s="90" t="s">
        <v>41</v>
      </c>
      <c r="G113" s="61" t="s">
        <v>38</v>
      </c>
    </row>
    <row r="114" spans="1:7" s="3" customFormat="1" x14ac:dyDescent="0.3">
      <c r="A114" s="69">
        <v>5.08</v>
      </c>
      <c r="B114" s="71" t="s">
        <v>112</v>
      </c>
      <c r="C114" s="71" t="s">
        <v>48</v>
      </c>
      <c r="D114" s="89"/>
      <c r="E114" s="90" t="s">
        <v>41</v>
      </c>
      <c r="G114" s="61" t="s">
        <v>38</v>
      </c>
    </row>
    <row r="115" spans="1:7" s="3" customFormat="1" ht="28.8" x14ac:dyDescent="0.3">
      <c r="A115" s="69">
        <v>5.09</v>
      </c>
      <c r="B115" s="71" t="s">
        <v>113</v>
      </c>
      <c r="C115" s="71" t="s">
        <v>48</v>
      </c>
      <c r="D115" s="89"/>
      <c r="E115" s="90" t="s">
        <v>41</v>
      </c>
      <c r="G115" s="61" t="s">
        <v>38</v>
      </c>
    </row>
    <row r="116" spans="1:7" s="3" customFormat="1" ht="86.4" x14ac:dyDescent="0.3">
      <c r="A116" s="69">
        <v>5.0999999999999996</v>
      </c>
      <c r="B116" s="71" t="s">
        <v>114</v>
      </c>
      <c r="C116" s="71" t="s">
        <v>21</v>
      </c>
      <c r="D116" s="89"/>
      <c r="E116" s="90" t="s">
        <v>41</v>
      </c>
      <c r="G116" s="61" t="s">
        <v>38</v>
      </c>
    </row>
    <row r="117" spans="1:7" s="3" customFormat="1" ht="28.8" x14ac:dyDescent="0.3">
      <c r="A117" s="69">
        <v>5.1100000000000003</v>
      </c>
      <c r="B117" s="71" t="s">
        <v>115</v>
      </c>
      <c r="C117" s="71" t="s">
        <v>21</v>
      </c>
      <c r="D117" s="89"/>
      <c r="E117" s="90" t="s">
        <v>41</v>
      </c>
      <c r="G117" s="61" t="s">
        <v>38</v>
      </c>
    </row>
    <row r="118" spans="1:7" s="3" customFormat="1" ht="86.4" x14ac:dyDescent="0.3">
      <c r="A118" s="69">
        <v>5.12</v>
      </c>
      <c r="B118" s="71" t="s">
        <v>116</v>
      </c>
      <c r="C118" s="71" t="s">
        <v>48</v>
      </c>
      <c r="D118" s="89"/>
      <c r="E118" s="90" t="s">
        <v>41</v>
      </c>
      <c r="G118" s="61" t="s">
        <v>38</v>
      </c>
    </row>
    <row r="119" spans="1:7" s="3" customFormat="1" ht="28.8" x14ac:dyDescent="0.3">
      <c r="A119" s="69">
        <v>5.13</v>
      </c>
      <c r="B119" s="71" t="s">
        <v>117</v>
      </c>
      <c r="C119" s="71" t="s">
        <v>48</v>
      </c>
      <c r="D119" s="89"/>
      <c r="E119" s="90" t="s">
        <v>41</v>
      </c>
      <c r="G119" s="61" t="s">
        <v>38</v>
      </c>
    </row>
    <row r="120" spans="1:7" s="3" customFormat="1" ht="43.2" x14ac:dyDescent="0.3">
      <c r="A120" s="69">
        <v>5.14</v>
      </c>
      <c r="B120" s="71" t="s">
        <v>118</v>
      </c>
      <c r="C120" s="71" t="s">
        <v>48</v>
      </c>
      <c r="D120" s="89"/>
      <c r="E120" s="90" t="s">
        <v>41</v>
      </c>
      <c r="G120" s="61" t="s">
        <v>38</v>
      </c>
    </row>
    <row r="121" spans="1:7" s="3" customFormat="1" ht="144" x14ac:dyDescent="0.3">
      <c r="A121" s="69">
        <v>5.15</v>
      </c>
      <c r="B121" s="71" t="s">
        <v>82</v>
      </c>
      <c r="C121" s="71" t="s">
        <v>21</v>
      </c>
      <c r="D121" s="89"/>
      <c r="E121" s="90" t="s">
        <v>41</v>
      </c>
      <c r="G121" s="61" t="s">
        <v>38</v>
      </c>
    </row>
    <row r="122" spans="1:7" s="3" customFormat="1" ht="57.6" x14ac:dyDescent="0.3">
      <c r="A122" s="65">
        <v>6</v>
      </c>
      <c r="B122" s="66" t="s">
        <v>119</v>
      </c>
      <c r="C122" s="67" t="s">
        <v>37</v>
      </c>
      <c r="D122" s="93" t="s">
        <v>37</v>
      </c>
      <c r="E122" s="94" t="s">
        <v>37</v>
      </c>
      <c r="G122" s="61" t="s">
        <v>38</v>
      </c>
    </row>
    <row r="123" spans="1:7" s="3" customFormat="1" x14ac:dyDescent="0.3">
      <c r="A123" s="69">
        <v>6.01</v>
      </c>
      <c r="B123" s="71" t="s">
        <v>91</v>
      </c>
      <c r="C123" s="71" t="s">
        <v>21</v>
      </c>
      <c r="D123" s="89"/>
      <c r="E123" s="90" t="s">
        <v>41</v>
      </c>
      <c r="G123" s="61" t="s">
        <v>38</v>
      </c>
    </row>
    <row r="124" spans="1:7" s="3" customFormat="1" ht="144" x14ac:dyDescent="0.3">
      <c r="A124" s="69">
        <v>6.02</v>
      </c>
      <c r="B124" s="70" t="s">
        <v>120</v>
      </c>
      <c r="C124" s="71" t="s">
        <v>21</v>
      </c>
      <c r="D124" s="89"/>
      <c r="E124" s="90" t="s">
        <v>41</v>
      </c>
      <c r="G124" s="61" t="s">
        <v>38</v>
      </c>
    </row>
    <row r="125" spans="1:7" s="3" customFormat="1" ht="158.4" x14ac:dyDescent="0.3">
      <c r="A125" s="69">
        <v>6.03</v>
      </c>
      <c r="B125" s="70" t="s">
        <v>121</v>
      </c>
      <c r="C125" s="71" t="s">
        <v>48</v>
      </c>
      <c r="D125" s="89"/>
      <c r="E125" s="90" t="s">
        <v>41</v>
      </c>
      <c r="G125" s="61" t="s">
        <v>38</v>
      </c>
    </row>
    <row r="126" spans="1:7" s="3" customFormat="1" ht="115.2" x14ac:dyDescent="0.3">
      <c r="A126" s="69">
        <v>6.04</v>
      </c>
      <c r="B126" s="81" t="s">
        <v>122</v>
      </c>
      <c r="C126" s="71" t="s">
        <v>48</v>
      </c>
      <c r="D126" s="89"/>
      <c r="E126" s="90" t="s">
        <v>41</v>
      </c>
      <c r="G126" s="61" t="s">
        <v>38</v>
      </c>
    </row>
    <row r="127" spans="1:7" s="3" customFormat="1" ht="43.2" x14ac:dyDescent="0.3">
      <c r="A127" s="69">
        <v>6.05</v>
      </c>
      <c r="B127" s="81" t="s">
        <v>123</v>
      </c>
      <c r="C127" s="71" t="s">
        <v>48</v>
      </c>
      <c r="D127" s="89"/>
      <c r="E127" s="90" t="s">
        <v>41</v>
      </c>
      <c r="G127" s="61" t="s">
        <v>38</v>
      </c>
    </row>
    <row r="128" spans="1:7" s="3" customFormat="1" ht="158.4" x14ac:dyDescent="0.3">
      <c r="A128" s="69">
        <v>6.06</v>
      </c>
      <c r="B128" s="71" t="s">
        <v>124</v>
      </c>
      <c r="C128" s="71" t="s">
        <v>48</v>
      </c>
      <c r="D128" s="89"/>
      <c r="E128" s="90" t="s">
        <v>41</v>
      </c>
      <c r="G128" s="61" t="s">
        <v>38</v>
      </c>
    </row>
    <row r="129" spans="1:7" s="3" customFormat="1" ht="57.6" x14ac:dyDescent="0.3">
      <c r="A129" s="69">
        <v>6.07</v>
      </c>
      <c r="B129" s="71" t="s">
        <v>98</v>
      </c>
      <c r="C129" s="71" t="s">
        <v>48</v>
      </c>
      <c r="D129" s="89"/>
      <c r="E129" s="90" t="s">
        <v>41</v>
      </c>
      <c r="G129" s="61" t="s">
        <v>38</v>
      </c>
    </row>
    <row r="130" spans="1:7" s="3" customFormat="1" ht="28.8" x14ac:dyDescent="0.3">
      <c r="A130" s="69">
        <v>6.08</v>
      </c>
      <c r="B130" s="71" t="s">
        <v>99</v>
      </c>
      <c r="C130" s="71" t="s">
        <v>48</v>
      </c>
      <c r="D130" s="89"/>
      <c r="E130" s="90" t="s">
        <v>41</v>
      </c>
      <c r="G130" s="61" t="s">
        <v>38</v>
      </c>
    </row>
    <row r="131" spans="1:7" s="3" customFormat="1" ht="43.2" x14ac:dyDescent="0.3">
      <c r="A131" s="69">
        <v>6.09</v>
      </c>
      <c r="B131" s="70" t="s">
        <v>125</v>
      </c>
      <c r="C131" s="71" t="s">
        <v>21</v>
      </c>
      <c r="D131" s="89"/>
      <c r="E131" s="90" t="s">
        <v>41</v>
      </c>
      <c r="G131" s="61" t="s">
        <v>38</v>
      </c>
    </row>
    <row r="132" spans="1:7" s="3" customFormat="1" x14ac:dyDescent="0.3">
      <c r="A132" s="69">
        <v>6.1</v>
      </c>
      <c r="B132" s="71" t="s">
        <v>102</v>
      </c>
      <c r="C132" s="71" t="s">
        <v>48</v>
      </c>
      <c r="D132" s="89"/>
      <c r="E132" s="90" t="s">
        <v>41</v>
      </c>
      <c r="G132" s="61" t="s">
        <v>38</v>
      </c>
    </row>
    <row r="133" spans="1:7" s="3" customFormat="1" ht="201.6" x14ac:dyDescent="0.3">
      <c r="A133" s="69">
        <v>6.11</v>
      </c>
      <c r="B133" s="70" t="s">
        <v>126</v>
      </c>
      <c r="C133" s="71" t="s">
        <v>21</v>
      </c>
      <c r="D133" s="89"/>
      <c r="E133" s="90" t="s">
        <v>41</v>
      </c>
      <c r="G133" s="61" t="s">
        <v>38</v>
      </c>
    </row>
    <row r="134" spans="1:7" s="3" customFormat="1" ht="57.6" x14ac:dyDescent="0.3">
      <c r="A134" s="69">
        <v>6.12</v>
      </c>
      <c r="B134" s="71" t="s">
        <v>107</v>
      </c>
      <c r="C134" s="71" t="s">
        <v>21</v>
      </c>
      <c r="D134" s="89"/>
      <c r="E134" s="90" t="s">
        <v>41</v>
      </c>
      <c r="G134" s="61" t="s">
        <v>38</v>
      </c>
    </row>
    <row r="135" spans="1:7" s="3" customFormat="1" ht="28.8" x14ac:dyDescent="0.3">
      <c r="A135" s="69">
        <v>6.13</v>
      </c>
      <c r="B135" s="71" t="s">
        <v>108</v>
      </c>
      <c r="C135" s="71" t="s">
        <v>21</v>
      </c>
      <c r="D135" s="89"/>
      <c r="E135" s="90" t="s">
        <v>41</v>
      </c>
      <c r="G135" s="61" t="s">
        <v>38</v>
      </c>
    </row>
    <row r="136" spans="1:7" s="3" customFormat="1" ht="43.2" x14ac:dyDescent="0.3">
      <c r="A136" s="69">
        <v>6.14</v>
      </c>
      <c r="B136" s="71" t="s">
        <v>109</v>
      </c>
      <c r="C136" s="71" t="s">
        <v>48</v>
      </c>
      <c r="D136" s="89"/>
      <c r="E136" s="90" t="s">
        <v>41</v>
      </c>
      <c r="G136" s="61" t="s">
        <v>38</v>
      </c>
    </row>
    <row r="137" spans="1:7" s="3" customFormat="1" x14ac:dyDescent="0.3">
      <c r="A137" s="69">
        <v>6.15</v>
      </c>
      <c r="B137" s="71" t="s">
        <v>110</v>
      </c>
      <c r="C137" s="71" t="s">
        <v>48</v>
      </c>
      <c r="D137" s="89"/>
      <c r="E137" s="90" t="s">
        <v>41</v>
      </c>
      <c r="G137" s="61" t="s">
        <v>38</v>
      </c>
    </row>
    <row r="138" spans="1:7" s="3" customFormat="1" ht="43.2" x14ac:dyDescent="0.3">
      <c r="A138" s="69">
        <v>6.16</v>
      </c>
      <c r="B138" s="71" t="s">
        <v>111</v>
      </c>
      <c r="C138" s="71" t="s">
        <v>48</v>
      </c>
      <c r="D138" s="89"/>
      <c r="E138" s="90" t="s">
        <v>41</v>
      </c>
      <c r="G138" s="61" t="s">
        <v>38</v>
      </c>
    </row>
    <row r="139" spans="1:7" s="3" customFormat="1" x14ac:dyDescent="0.3">
      <c r="A139" s="69">
        <v>6.17</v>
      </c>
      <c r="B139" s="71" t="s">
        <v>112</v>
      </c>
      <c r="C139" s="71" t="s">
        <v>48</v>
      </c>
      <c r="D139" s="89"/>
      <c r="E139" s="90" t="s">
        <v>41</v>
      </c>
      <c r="G139" s="61" t="s">
        <v>38</v>
      </c>
    </row>
    <row r="140" spans="1:7" s="3" customFormat="1" ht="28.8" x14ac:dyDescent="0.3">
      <c r="A140" s="69">
        <v>6.18</v>
      </c>
      <c r="B140" s="71" t="s">
        <v>113</v>
      </c>
      <c r="C140" s="71" t="s">
        <v>48</v>
      </c>
      <c r="D140" s="89"/>
      <c r="E140" s="90" t="s">
        <v>41</v>
      </c>
      <c r="G140" s="61" t="s">
        <v>38</v>
      </c>
    </row>
    <row r="141" spans="1:7" s="3" customFormat="1" ht="86.4" x14ac:dyDescent="0.3">
      <c r="A141" s="69">
        <v>6.19</v>
      </c>
      <c r="B141" s="70" t="s">
        <v>127</v>
      </c>
      <c r="C141" s="71" t="s">
        <v>21</v>
      </c>
      <c r="D141" s="89"/>
      <c r="E141" s="90" t="s">
        <v>41</v>
      </c>
      <c r="G141" s="61" t="s">
        <v>38</v>
      </c>
    </row>
    <row r="142" spans="1:7" s="3" customFormat="1" ht="28.8" x14ac:dyDescent="0.3">
      <c r="A142" s="69">
        <v>6.2</v>
      </c>
      <c r="B142" s="81" t="s">
        <v>115</v>
      </c>
      <c r="C142" s="71" t="s">
        <v>21</v>
      </c>
      <c r="D142" s="89"/>
      <c r="E142" s="90" t="s">
        <v>41</v>
      </c>
      <c r="G142" s="61" t="s">
        <v>38</v>
      </c>
    </row>
    <row r="143" spans="1:7" s="3" customFormat="1" ht="86.4" x14ac:dyDescent="0.3">
      <c r="A143" s="69">
        <v>6.21</v>
      </c>
      <c r="B143" s="71" t="s">
        <v>116</v>
      </c>
      <c r="C143" s="71" t="s">
        <v>48</v>
      </c>
      <c r="D143" s="89"/>
      <c r="E143" s="90" t="s">
        <v>41</v>
      </c>
      <c r="G143" s="61" t="s">
        <v>38</v>
      </c>
    </row>
    <row r="144" spans="1:7" s="3" customFormat="1" ht="28.8" x14ac:dyDescent="0.3">
      <c r="A144" s="69">
        <v>6.22</v>
      </c>
      <c r="B144" s="71" t="s">
        <v>117</v>
      </c>
      <c r="C144" s="71" t="s">
        <v>48</v>
      </c>
      <c r="D144" s="89"/>
      <c r="E144" s="90" t="s">
        <v>41</v>
      </c>
      <c r="G144" s="61" t="s">
        <v>38</v>
      </c>
    </row>
    <row r="145" spans="1:7" s="3" customFormat="1" ht="43.2" x14ac:dyDescent="0.3">
      <c r="A145" s="69">
        <v>6.23</v>
      </c>
      <c r="B145" s="71" t="s">
        <v>128</v>
      </c>
      <c r="C145" s="71" t="s">
        <v>48</v>
      </c>
      <c r="D145" s="89"/>
      <c r="E145" s="90" t="s">
        <v>41</v>
      </c>
      <c r="G145" s="61" t="s">
        <v>38</v>
      </c>
    </row>
    <row r="146" spans="1:7" s="3" customFormat="1" ht="144" x14ac:dyDescent="0.3">
      <c r="A146" s="69">
        <v>6.24</v>
      </c>
      <c r="B146" s="71" t="s">
        <v>82</v>
      </c>
      <c r="C146" s="71" t="s">
        <v>21</v>
      </c>
      <c r="D146" s="89"/>
      <c r="E146" s="90" t="s">
        <v>41</v>
      </c>
      <c r="G146" s="61" t="s">
        <v>38</v>
      </c>
    </row>
    <row r="147" spans="1:7" s="3" customFormat="1" ht="43.2" x14ac:dyDescent="0.3">
      <c r="A147" s="65">
        <v>7</v>
      </c>
      <c r="B147" s="66" t="s">
        <v>129</v>
      </c>
      <c r="C147" s="67" t="s">
        <v>37</v>
      </c>
      <c r="D147" s="93" t="s">
        <v>37</v>
      </c>
      <c r="E147" s="94" t="s">
        <v>37</v>
      </c>
      <c r="G147" s="61" t="s">
        <v>38</v>
      </c>
    </row>
    <row r="148" spans="1:7" s="3" customFormat="1" x14ac:dyDescent="0.3">
      <c r="A148" s="69">
        <v>7.01</v>
      </c>
      <c r="B148" s="71" t="s">
        <v>91</v>
      </c>
      <c r="C148" s="71" t="s">
        <v>21</v>
      </c>
      <c r="D148" s="89"/>
      <c r="E148" s="90" t="s">
        <v>41</v>
      </c>
      <c r="G148" s="61" t="s">
        <v>38</v>
      </c>
    </row>
    <row r="149" spans="1:7" s="3" customFormat="1" ht="158.4" x14ac:dyDescent="0.3">
      <c r="A149" s="69">
        <v>7.02</v>
      </c>
      <c r="B149" s="71" t="s">
        <v>130</v>
      </c>
      <c r="C149" s="71" t="s">
        <v>21</v>
      </c>
      <c r="D149" s="89"/>
      <c r="E149" s="90" t="s">
        <v>41</v>
      </c>
      <c r="G149" s="61" t="s">
        <v>38</v>
      </c>
    </row>
    <row r="150" spans="1:7" s="3" customFormat="1" ht="144" x14ac:dyDescent="0.3">
      <c r="A150" s="69">
        <v>7.03</v>
      </c>
      <c r="B150" s="71" t="s">
        <v>131</v>
      </c>
      <c r="C150" s="71" t="s">
        <v>21</v>
      </c>
      <c r="D150" s="89"/>
      <c r="E150" s="90" t="s">
        <v>41</v>
      </c>
      <c r="G150" s="61" t="s">
        <v>38</v>
      </c>
    </row>
    <row r="151" spans="1:7" s="3" customFormat="1" ht="115.2" x14ac:dyDescent="0.3">
      <c r="A151" s="69">
        <v>7.04</v>
      </c>
      <c r="B151" s="71" t="s">
        <v>132</v>
      </c>
      <c r="C151" s="71" t="s">
        <v>48</v>
      </c>
      <c r="D151" s="89"/>
      <c r="E151" s="90" t="s">
        <v>41</v>
      </c>
      <c r="G151" s="61" t="s">
        <v>38</v>
      </c>
    </row>
    <row r="152" spans="1:7" s="3" customFormat="1" ht="144" x14ac:dyDescent="0.3">
      <c r="A152" s="69">
        <v>7.05</v>
      </c>
      <c r="B152" s="71" t="s">
        <v>133</v>
      </c>
      <c r="C152" s="71" t="s">
        <v>48</v>
      </c>
      <c r="D152" s="89"/>
      <c r="E152" s="90" t="s">
        <v>41</v>
      </c>
      <c r="G152" s="61" t="s">
        <v>38</v>
      </c>
    </row>
    <row r="153" spans="1:7" s="3" customFormat="1" ht="100.8" x14ac:dyDescent="0.3">
      <c r="A153" s="69">
        <v>7.06</v>
      </c>
      <c r="B153" s="71" t="s">
        <v>134</v>
      </c>
      <c r="C153" s="71" t="s">
        <v>48</v>
      </c>
      <c r="D153" s="89"/>
      <c r="E153" s="90" t="s">
        <v>41</v>
      </c>
      <c r="G153" s="61" t="s">
        <v>38</v>
      </c>
    </row>
    <row r="154" spans="1:7" s="3" customFormat="1" ht="57.6" x14ac:dyDescent="0.3">
      <c r="A154" s="69">
        <v>7.07</v>
      </c>
      <c r="B154" s="71" t="s">
        <v>135</v>
      </c>
      <c r="C154" s="71" t="s">
        <v>48</v>
      </c>
      <c r="D154" s="89"/>
      <c r="E154" s="90" t="s">
        <v>41</v>
      </c>
      <c r="G154" s="61" t="s">
        <v>38</v>
      </c>
    </row>
    <row r="155" spans="1:7" s="3" customFormat="1" ht="43.2" x14ac:dyDescent="0.3">
      <c r="A155" s="69">
        <v>7.08</v>
      </c>
      <c r="B155" s="70" t="s">
        <v>136</v>
      </c>
      <c r="C155" s="71" t="s">
        <v>21</v>
      </c>
      <c r="D155" s="89"/>
      <c r="E155" s="90" t="s">
        <v>41</v>
      </c>
      <c r="G155" s="61" t="s">
        <v>38</v>
      </c>
    </row>
    <row r="156" spans="1:7" s="3" customFormat="1" ht="28.8" x14ac:dyDescent="0.3">
      <c r="A156" s="69">
        <v>7.09</v>
      </c>
      <c r="B156" s="71" t="s">
        <v>137</v>
      </c>
      <c r="C156" s="71" t="s">
        <v>48</v>
      </c>
      <c r="D156" s="89"/>
      <c r="E156" s="90" t="s">
        <v>41</v>
      </c>
      <c r="G156" s="61" t="s">
        <v>38</v>
      </c>
    </row>
    <row r="157" spans="1:7" s="3" customFormat="1" ht="43.2" x14ac:dyDescent="0.3">
      <c r="A157" s="69">
        <v>7.1</v>
      </c>
      <c r="B157" s="71" t="s">
        <v>104</v>
      </c>
      <c r="C157" s="71" t="s">
        <v>48</v>
      </c>
      <c r="D157" s="89"/>
      <c r="E157" s="90" t="s">
        <v>41</v>
      </c>
      <c r="G157" s="61" t="s">
        <v>38</v>
      </c>
    </row>
    <row r="158" spans="1:7" s="3" customFormat="1" ht="43.2" x14ac:dyDescent="0.3">
      <c r="A158" s="65">
        <v>8</v>
      </c>
      <c r="B158" s="66" t="s">
        <v>138</v>
      </c>
      <c r="C158" s="67" t="s">
        <v>37</v>
      </c>
      <c r="D158" s="93" t="s">
        <v>37</v>
      </c>
      <c r="E158" s="94" t="s">
        <v>37</v>
      </c>
      <c r="G158" s="61" t="s">
        <v>38</v>
      </c>
    </row>
    <row r="159" spans="1:7" s="3" customFormat="1" x14ac:dyDescent="0.3">
      <c r="A159" s="69">
        <v>8.01</v>
      </c>
      <c r="B159" s="71" t="s">
        <v>91</v>
      </c>
      <c r="C159" s="71" t="s">
        <v>21</v>
      </c>
      <c r="D159" s="89"/>
      <c r="E159" s="90" t="s">
        <v>41</v>
      </c>
      <c r="G159" s="61" t="s">
        <v>38</v>
      </c>
    </row>
    <row r="160" spans="1:7" s="3" customFormat="1" ht="316.8" x14ac:dyDescent="0.3">
      <c r="A160" s="69">
        <v>8.02</v>
      </c>
      <c r="B160" s="70" t="s">
        <v>139</v>
      </c>
      <c r="C160" s="71" t="s">
        <v>21</v>
      </c>
      <c r="D160" s="89"/>
      <c r="E160" s="90" t="s">
        <v>41</v>
      </c>
      <c r="G160" s="61" t="s">
        <v>38</v>
      </c>
    </row>
    <row r="161" spans="1:7" s="3" customFormat="1" x14ac:dyDescent="0.3">
      <c r="A161" s="69">
        <v>8.0299999999999994</v>
      </c>
      <c r="B161" s="71" t="s">
        <v>140</v>
      </c>
      <c r="C161" s="71" t="s">
        <v>48</v>
      </c>
      <c r="D161" s="89"/>
      <c r="E161" s="90" t="s">
        <v>41</v>
      </c>
      <c r="G161" s="61" t="s">
        <v>38</v>
      </c>
    </row>
    <row r="162" spans="1:7" s="3" customFormat="1" ht="216" x14ac:dyDescent="0.3">
      <c r="A162" s="69">
        <v>8.0399999999999991</v>
      </c>
      <c r="B162" s="70" t="s">
        <v>141</v>
      </c>
      <c r="C162" s="71" t="s">
        <v>21</v>
      </c>
      <c r="D162" s="89"/>
      <c r="E162" s="90" t="s">
        <v>41</v>
      </c>
      <c r="G162" s="61" t="s">
        <v>38</v>
      </c>
    </row>
    <row r="163" spans="1:7" s="3" customFormat="1" ht="129.6" x14ac:dyDescent="0.3">
      <c r="A163" s="69">
        <v>8.0500000000000007</v>
      </c>
      <c r="B163" s="72" t="s">
        <v>142</v>
      </c>
      <c r="C163" s="72" t="s">
        <v>48</v>
      </c>
      <c r="D163" s="89"/>
      <c r="E163" s="90" t="s">
        <v>41</v>
      </c>
      <c r="G163" s="61" t="s">
        <v>38</v>
      </c>
    </row>
    <row r="164" spans="1:7" s="3" customFormat="1" ht="345.6" x14ac:dyDescent="0.3">
      <c r="A164" s="69">
        <v>8.06</v>
      </c>
      <c r="B164" s="82" t="s">
        <v>143</v>
      </c>
      <c r="C164" s="83" t="s">
        <v>21</v>
      </c>
      <c r="D164" s="89"/>
      <c r="E164" s="90" t="s">
        <v>41</v>
      </c>
      <c r="G164" s="61" t="s">
        <v>38</v>
      </c>
    </row>
    <row r="165" spans="1:7" s="3" customFormat="1" x14ac:dyDescent="0.3">
      <c r="A165" s="69">
        <v>8.07</v>
      </c>
      <c r="B165" s="71" t="s">
        <v>100</v>
      </c>
      <c r="C165" s="71" t="s">
        <v>21</v>
      </c>
      <c r="D165" s="89"/>
      <c r="E165" s="90" t="s">
        <v>41</v>
      </c>
      <c r="G165" s="61" t="s">
        <v>38</v>
      </c>
    </row>
    <row r="166" spans="1:7" s="3" customFormat="1" x14ac:dyDescent="0.3">
      <c r="A166" s="69">
        <v>8.08</v>
      </c>
      <c r="B166" s="71" t="s">
        <v>144</v>
      </c>
      <c r="C166" s="71" t="s">
        <v>21</v>
      </c>
      <c r="D166" s="89"/>
      <c r="E166" s="90" t="s">
        <v>41</v>
      </c>
      <c r="G166" s="61" t="s">
        <v>38</v>
      </c>
    </row>
    <row r="167" spans="1:7" s="3" customFormat="1" ht="57.6" x14ac:dyDescent="0.3">
      <c r="A167" s="69">
        <v>8.09</v>
      </c>
      <c r="B167" s="71" t="s">
        <v>145</v>
      </c>
      <c r="C167" s="71" t="s">
        <v>48</v>
      </c>
      <c r="D167" s="89"/>
      <c r="E167" s="90" t="s">
        <v>41</v>
      </c>
      <c r="G167" s="61" t="s">
        <v>38</v>
      </c>
    </row>
    <row r="168" spans="1:7" s="3" customFormat="1" x14ac:dyDescent="0.3">
      <c r="A168" s="69">
        <v>8.1</v>
      </c>
      <c r="B168" s="71" t="s">
        <v>146</v>
      </c>
      <c r="C168" s="71" t="s">
        <v>21</v>
      </c>
      <c r="D168" s="89"/>
      <c r="E168" s="90" t="s">
        <v>41</v>
      </c>
      <c r="G168" s="61" t="s">
        <v>38</v>
      </c>
    </row>
    <row r="169" spans="1:7" s="3" customFormat="1" ht="28.8" x14ac:dyDescent="0.3">
      <c r="A169" s="69">
        <v>8.11</v>
      </c>
      <c r="B169" s="71" t="s">
        <v>147</v>
      </c>
      <c r="C169" s="71" t="s">
        <v>21</v>
      </c>
      <c r="D169" s="89"/>
      <c r="E169" s="90" t="s">
        <v>41</v>
      </c>
      <c r="G169" s="61" t="s">
        <v>38</v>
      </c>
    </row>
    <row r="170" spans="1:7" s="3" customFormat="1" ht="144" x14ac:dyDescent="0.3">
      <c r="A170" s="69">
        <v>8.1199999999999992</v>
      </c>
      <c r="B170" s="71" t="s">
        <v>82</v>
      </c>
      <c r="C170" s="71" t="s">
        <v>21</v>
      </c>
      <c r="D170" s="89"/>
      <c r="E170" s="90" t="s">
        <v>41</v>
      </c>
      <c r="G170" s="61" t="s">
        <v>38</v>
      </c>
    </row>
    <row r="171" spans="1:7" s="3" customFormat="1" x14ac:dyDescent="0.3">
      <c r="A171" s="69">
        <v>8.1300000000000008</v>
      </c>
      <c r="B171" s="71" t="s">
        <v>148</v>
      </c>
      <c r="C171" s="71" t="s">
        <v>48</v>
      </c>
      <c r="D171" s="89"/>
      <c r="E171" s="90" t="s">
        <v>41</v>
      </c>
      <c r="G171" s="61" t="s">
        <v>38</v>
      </c>
    </row>
    <row r="172" spans="1:7" s="3" customFormat="1" ht="72" x14ac:dyDescent="0.3">
      <c r="A172" s="65">
        <v>9</v>
      </c>
      <c r="B172" s="66" t="s">
        <v>149</v>
      </c>
      <c r="C172" s="67" t="s">
        <v>37</v>
      </c>
      <c r="D172" s="93" t="s">
        <v>37</v>
      </c>
      <c r="E172" s="94" t="s">
        <v>150</v>
      </c>
      <c r="G172" s="61" t="s">
        <v>38</v>
      </c>
    </row>
    <row r="173" spans="1:7" s="3" customFormat="1" ht="216" x14ac:dyDescent="0.3">
      <c r="A173" s="69">
        <v>9.01</v>
      </c>
      <c r="B173" s="81" t="s">
        <v>151</v>
      </c>
      <c r="C173" s="71" t="s">
        <v>21</v>
      </c>
      <c r="D173" s="89"/>
      <c r="E173" s="90" t="s">
        <v>41</v>
      </c>
      <c r="G173" s="61" t="s">
        <v>38</v>
      </c>
    </row>
    <row r="174" spans="1:7" s="3" customFormat="1" ht="129.6" x14ac:dyDescent="0.3">
      <c r="A174" s="69">
        <v>9.02</v>
      </c>
      <c r="B174" s="81" t="s">
        <v>152</v>
      </c>
      <c r="C174" s="71" t="s">
        <v>21</v>
      </c>
      <c r="D174" s="89"/>
      <c r="E174" s="90" t="s">
        <v>41</v>
      </c>
      <c r="G174" s="61" t="s">
        <v>38</v>
      </c>
    </row>
    <row r="175" spans="1:7" s="3" customFormat="1" ht="43.2" x14ac:dyDescent="0.3">
      <c r="A175" s="69">
        <v>9.0299999999999994</v>
      </c>
      <c r="B175" s="81" t="s">
        <v>153</v>
      </c>
      <c r="C175" s="71" t="s">
        <v>48</v>
      </c>
      <c r="D175" s="89"/>
      <c r="E175" s="90" t="s">
        <v>41</v>
      </c>
      <c r="G175" s="61" t="s">
        <v>38</v>
      </c>
    </row>
    <row r="176" spans="1:7" s="3" customFormat="1" ht="129.6" x14ac:dyDescent="0.3">
      <c r="A176" s="69">
        <v>9.0399999999999991</v>
      </c>
      <c r="B176" s="81" t="s">
        <v>154</v>
      </c>
      <c r="C176" s="71" t="s">
        <v>48</v>
      </c>
      <c r="D176" s="89"/>
      <c r="E176" s="90" t="s">
        <v>41</v>
      </c>
      <c r="G176" s="61" t="s">
        <v>38</v>
      </c>
    </row>
    <row r="177" spans="1:7" s="3" customFormat="1" ht="28.8" x14ac:dyDescent="0.3">
      <c r="A177" s="69">
        <v>9.0500000000000007</v>
      </c>
      <c r="B177" s="71" t="s">
        <v>155</v>
      </c>
      <c r="C177" s="71" t="s">
        <v>21</v>
      </c>
      <c r="D177" s="89"/>
      <c r="E177" s="90" t="s">
        <v>41</v>
      </c>
      <c r="G177" s="61" t="s">
        <v>38</v>
      </c>
    </row>
    <row r="178" spans="1:7" s="3" customFormat="1" ht="28.8" x14ac:dyDescent="0.3">
      <c r="A178" s="69">
        <v>9.06</v>
      </c>
      <c r="B178" s="71" t="s">
        <v>156</v>
      </c>
      <c r="C178" s="71" t="s">
        <v>21</v>
      </c>
      <c r="D178" s="89"/>
      <c r="E178" s="90" t="s">
        <v>41</v>
      </c>
      <c r="G178" s="61" t="s">
        <v>38</v>
      </c>
    </row>
    <row r="179" spans="1:7" s="3" customFormat="1" ht="57.6" x14ac:dyDescent="0.3">
      <c r="A179" s="69">
        <v>9.07</v>
      </c>
      <c r="B179" s="71" t="s">
        <v>157</v>
      </c>
      <c r="C179" s="71" t="s">
        <v>21</v>
      </c>
      <c r="D179" s="89"/>
      <c r="E179" s="90" t="s">
        <v>41</v>
      </c>
      <c r="G179" s="61" t="s">
        <v>38</v>
      </c>
    </row>
    <row r="180" spans="1:7" s="3" customFormat="1" ht="158.4" x14ac:dyDescent="0.3">
      <c r="A180" s="69">
        <v>9.08</v>
      </c>
      <c r="B180" s="81" t="s">
        <v>158</v>
      </c>
      <c r="C180" s="71" t="s">
        <v>21</v>
      </c>
      <c r="D180" s="89"/>
      <c r="E180" s="90" t="s">
        <v>41</v>
      </c>
      <c r="G180" s="61" t="s">
        <v>38</v>
      </c>
    </row>
    <row r="181" spans="1:7" s="3" customFormat="1" ht="28.8" x14ac:dyDescent="0.3">
      <c r="A181" s="69">
        <v>9.09</v>
      </c>
      <c r="B181" s="71" t="s">
        <v>159</v>
      </c>
      <c r="C181" s="71" t="s">
        <v>21</v>
      </c>
      <c r="D181" s="89"/>
      <c r="E181" s="90" t="s">
        <v>41</v>
      </c>
      <c r="G181" s="61" t="s">
        <v>38</v>
      </c>
    </row>
    <row r="182" spans="1:7" s="3" customFormat="1" ht="57.6" x14ac:dyDescent="0.3">
      <c r="A182" s="69">
        <v>9.1</v>
      </c>
      <c r="B182" s="71" t="s">
        <v>160</v>
      </c>
      <c r="C182" s="71" t="s">
        <v>48</v>
      </c>
      <c r="D182" s="89"/>
      <c r="E182" s="90" t="s">
        <v>41</v>
      </c>
      <c r="G182" s="61" t="s">
        <v>38</v>
      </c>
    </row>
    <row r="183" spans="1:7" x14ac:dyDescent="0.3"/>
    <row r="184" spans="1:7" x14ac:dyDescent="0.3"/>
    <row r="185" spans="1:7" x14ac:dyDescent="0.3"/>
    <row r="186" spans="1:7" x14ac:dyDescent="0.3"/>
    <row r="187" spans="1:7" x14ac:dyDescent="0.3"/>
    <row r="188" spans="1:7" x14ac:dyDescent="0.3"/>
    <row r="189" spans="1:7" x14ac:dyDescent="0.3"/>
    <row r="190" spans="1:7" x14ac:dyDescent="0.3"/>
    <row r="191" spans="1:7" x14ac:dyDescent="0.3"/>
    <row r="192" spans="1:7"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sheetData>
  <sheetProtection algorithmName="SHA-512" hashValue="A/skP/t9WQSZNDltfIay3+zekGHTa69kW7yN5IIQGy2cDXxOWhj3RkQL0RXoXVTznJwwiQmRNHpg+HlRYDQubw==" saltValue="boXJWG1sdy/AAiA9lwAedw==" spinCount="100000" sheet="1" formatColumns="0" formatRows="0" insertHyperlinks="0"/>
  <protectedRanges>
    <protectedRange sqref="E33:E44 E47:E169 E178:E182 D26:D45 D47:D58 D60:D89 D91:D105 D107:D121 D123:D146 D148:D157 D159:D171 D173:D182 E26:E31" name="Soln Cat Req"/>
  </protectedRanges>
  <mergeCells count="2">
    <mergeCell ref="A6:E6"/>
    <mergeCell ref="A5:E5"/>
  </mergeCells>
  <conditionalFormatting sqref="D26:D45 D47:D58 D60:D89 D91:D105 D107:D121 D123:D146 D148:D157 D159:D171 D173:D182">
    <cfRule type="expression" dxfId="7" priority="8">
      <formula>(AND(C26="Mandatory",D26="No"))</formula>
    </cfRule>
    <cfRule type="containsBlanks" dxfId="6" priority="12">
      <formula>LEN(TRIM(D26))=0</formula>
    </cfRule>
  </conditionalFormatting>
  <conditionalFormatting sqref="E1:E13 E23:E24 E183:E1048576">
    <cfRule type="expression" dxfId="5" priority="1">
      <formula>"&lt;Leave as blank as no remarks are required&gt;"</formula>
    </cfRule>
  </conditionalFormatting>
  <hyperlinks>
    <hyperlink ref="A1" r:id="rId1" xr:uid="{0FF87E3E-A343-461F-BC2B-14D661C17F65}"/>
    <hyperlink ref="G26" location="'Solution Category Requirements'!A3" display="Return to the top" xr:uid="{0CF37E7D-8FB6-4A9A-8095-84D709228F57}"/>
    <hyperlink ref="G27:G182" location="'Solution Category Requirements'!A3" display="Return to the top" xr:uid="{5B8E86BE-DB5F-4736-951E-589E78029B30}"/>
    <hyperlink ref="G25" location="'Solution Category Requirements'!A3" display="Return to the top" xr:uid="{547E7CE4-E8CD-46F8-9B0C-FAF63DD24057}"/>
    <hyperlink ref="B14" location="'Solution Category Requirements'!A25" display="Pre-School Management System" xr:uid="{FA585C10-178F-41C3-8AE8-4425D4145807}"/>
    <hyperlink ref="B15" location="'Solution Category Requirements'!A46" display="e-Forms for Pre-school" xr:uid="{11D73117-706B-4FB1-867E-50A0E193DC32}"/>
    <hyperlink ref="B16" location="'Solution Category Requirements'!A59" display="Pre-School Management System + e-Forms for Pre-school" xr:uid="{8829C9DE-14E8-402A-84ED-C015B9447583}"/>
    <hyperlink ref="B17" location="'Solution Category Requirements'!A90" display="Data Mining &amp; Analytics (Centre Operations)" xr:uid="{DE439A91-449D-449C-B47F-5361E094364C}"/>
    <hyperlink ref="B18" location="'Solution Category Requirements'!A106" display="Data Mining &amp; Analytics (Child Development)" xr:uid="{746CACB1-7172-462B-BC5D-80E328027D0F}"/>
    <hyperlink ref="B19" location="'Solution Category Requirements'!A122" display="Data Mining &amp; Analytics (Centre Operations and Child Development)" xr:uid="{9E638295-BE99-45C8-8CFD-4497A79029B1}"/>
    <hyperlink ref="B20" location="'Solution Category Requirements'!A147" display="Talent Attraction Platform" xr:uid="{EC48AE24-90D6-4A74-B519-F85B345DF70A}"/>
    <hyperlink ref="B21" location="'Solution Category Requirements'!A158" display="Learning Platform for CPD and Mentoring" xr:uid="{82B27168-03A3-477E-9BB1-523EBAFBD909}"/>
    <hyperlink ref="B22" location="'Solution Category Requirements'!A172" display="Autonomous Solutions for Safety (Video Analytics &amp; Surveillance)" xr:uid="{C8A43B95-8556-4114-90FE-251BD6FD5F3F}"/>
  </hyperlinks>
  <pageMargins left="0.7" right="0.7" top="0.75" bottom="0.75" header="0.3" footer="0.3"/>
  <drawing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0B0E000F-D026-4CF8-9AEC-68DDB3E1A32D}">
          <x14:formula1>
            <xm:f>Dropdown!$A$2:$A$3</xm:f>
          </x14:formula1>
          <xm:sqref>D26:D45 D47:D58 D60:D89 D91:D105 D107:D121 D123:D146 D148:D157 D159:D171 D173:D182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B42B0-284D-4E7F-ADAF-46AE7D369DEE}">
  <sheetPr codeName="Sheet5">
    <tabColor rgb="FFDCC5ED"/>
  </sheetPr>
  <dimension ref="A1:E27"/>
  <sheetViews>
    <sheetView workbookViewId="0">
      <selection activeCell="A3" sqref="A3:B3"/>
    </sheetView>
  </sheetViews>
  <sheetFormatPr defaultColWidth="0" defaultRowHeight="14.4" zeroHeight="1" x14ac:dyDescent="0.3"/>
  <cols>
    <col min="1" max="1" width="23.21875" style="1" customWidth="1"/>
    <col min="2" max="2" width="179.5546875" style="1" customWidth="1"/>
    <col min="3" max="3" width="43.77734375" style="1" customWidth="1"/>
    <col min="4" max="5" width="9.21875" style="1" customWidth="1"/>
    <col min="6" max="16384" width="9.21875" style="1" hidden="1"/>
  </cols>
  <sheetData>
    <row r="1" spans="1:4" x14ac:dyDescent="0.3">
      <c r="A1" s="24" t="s">
        <v>0</v>
      </c>
      <c r="C1" s="10" t="str">
        <f>Instructions!$C$1</f>
        <v>Version: 25-2.0</v>
      </c>
    </row>
    <row r="2" spans="1:4" x14ac:dyDescent="0.3">
      <c r="C2" s="22">
        <f>Instructions!$C$2</f>
        <v>45778</v>
      </c>
    </row>
    <row r="3" spans="1:4" ht="32.1" customHeight="1" x14ac:dyDescent="0.3">
      <c r="A3" s="101" t="s">
        <v>161</v>
      </c>
      <c r="B3" s="101"/>
      <c r="C3" s="19"/>
      <c r="D3" s="6"/>
    </row>
    <row r="4" spans="1:4" x14ac:dyDescent="0.3">
      <c r="A4" s="41"/>
      <c r="B4" s="41"/>
    </row>
    <row r="5" spans="1:4" ht="142.5" customHeight="1" x14ac:dyDescent="0.3">
      <c r="A5" s="103" t="s">
        <v>225</v>
      </c>
      <c r="B5" s="102"/>
    </row>
    <row r="6" spans="1:4" x14ac:dyDescent="0.3"/>
    <row r="7" spans="1:4" x14ac:dyDescent="0.3"/>
    <row r="8" spans="1:4" x14ac:dyDescent="0.3">
      <c r="A8" s="8"/>
      <c r="B8" s="4"/>
    </row>
    <row r="9" spans="1:4" x14ac:dyDescent="0.3">
      <c r="A9" s="9" t="s">
        <v>6</v>
      </c>
      <c r="B9" s="4"/>
    </row>
    <row r="10" spans="1:4" ht="173.25" customHeight="1" x14ac:dyDescent="0.3">
      <c r="A10" s="8"/>
      <c r="B10" s="4"/>
    </row>
    <row r="11" spans="1:4" x14ac:dyDescent="0.3">
      <c r="A11" s="8"/>
      <c r="B11" s="4"/>
    </row>
    <row r="12" spans="1:4" x14ac:dyDescent="0.3">
      <c r="A12" s="9" t="s">
        <v>162</v>
      </c>
      <c r="B12" s="4"/>
    </row>
    <row r="13" spans="1:4" ht="49.5" customHeight="1" x14ac:dyDescent="0.3">
      <c r="A13" s="51" t="s">
        <v>163</v>
      </c>
      <c r="B13" s="56" t="s">
        <v>164</v>
      </c>
    </row>
    <row r="14" spans="1:4" ht="38.25" customHeight="1" x14ac:dyDescent="0.3">
      <c r="A14" s="50" t="s">
        <v>165</v>
      </c>
      <c r="B14" s="48" t="str">
        <f>'Survey link'!D6</f>
        <v>This cell will automatically generate a link once you have filled up your company name and proposed solution name in General Assessment worksheet.</v>
      </c>
      <c r="C14" s="4" t="s">
        <v>217</v>
      </c>
    </row>
    <row r="15" spans="1:4" ht="33.75" customHeight="1" x14ac:dyDescent="0.3">
      <c r="B15" s="4"/>
    </row>
    <row r="16" spans="1:4" ht="32.25" customHeight="1" x14ac:dyDescent="0.3">
      <c r="A16" s="52" t="s">
        <v>166</v>
      </c>
      <c r="B16" s="49" t="s">
        <v>167</v>
      </c>
    </row>
    <row r="17" spans="1:2" x14ac:dyDescent="0.3">
      <c r="B17" s="40" t="s">
        <v>168</v>
      </c>
    </row>
    <row r="18" spans="1:2" ht="45" customHeight="1" x14ac:dyDescent="0.3">
      <c r="A18" s="3"/>
      <c r="B18" s="42"/>
    </row>
    <row r="19" spans="1:2" x14ac:dyDescent="0.3"/>
    <row r="20" spans="1:2" x14ac:dyDescent="0.3"/>
    <row r="21" spans="1:2" x14ac:dyDescent="0.3"/>
    <row r="22" spans="1:2" x14ac:dyDescent="0.3"/>
    <row r="23" spans="1:2" x14ac:dyDescent="0.3"/>
    <row r="24" spans="1:2" x14ac:dyDescent="0.3"/>
    <row r="25" spans="1:2" x14ac:dyDescent="0.3"/>
    <row r="26" spans="1:2" x14ac:dyDescent="0.3"/>
    <row r="27" spans="1:2" x14ac:dyDescent="0.3"/>
  </sheetData>
  <sheetProtection algorithmName="SHA-512" hashValue="KsmTE768Mm3Ff1R9JfJBxXny/TwXSZa/aVxCO7sf2LWCVOKcafZhXPZOuyCj/4Mx1LR7mkq8T6ojcUDMtXxXqw==" saltValue="I1blfKMeJVmm6Clu6KsV2g==" spinCount="100000" sheet="1" formatColumns="0" formatRows="0"/>
  <protectedRanges>
    <protectedRange sqref="B18" name="Surveys"/>
  </protectedRanges>
  <mergeCells count="2">
    <mergeCell ref="A3:B3"/>
    <mergeCell ref="A5:B5"/>
  </mergeCells>
  <conditionalFormatting sqref="B18">
    <cfRule type="cellIs" dxfId="4" priority="1" operator="between">
      <formula>1</formula>
      <formula>4</formula>
    </cfRule>
    <cfRule type="cellIs" dxfId="3" priority="2" operator="equal">
      <formula>5</formula>
    </cfRule>
  </conditionalFormatting>
  <dataValidations count="1">
    <dataValidation type="list" allowBlank="1" showInputMessage="1" showErrorMessage="1" sqref="B18" xr:uid="{A5B88860-D63B-4D71-9464-1317B7D9AB89}">
      <formula1>"1,2,3,4,5"</formula1>
    </dataValidation>
  </dataValidations>
  <hyperlinks>
    <hyperlink ref="A1" r:id="rId1" xr:uid="{F85654E6-2625-45DE-85E3-F559A1B06C7E}"/>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B7DFC-3D4D-4544-B8E4-69C66FBC530B}">
  <sheetPr codeName="Sheet8">
    <tabColor rgb="FF7030A0"/>
  </sheetPr>
  <dimension ref="A1:K17"/>
  <sheetViews>
    <sheetView showGridLines="0" zoomScale="80" zoomScaleNormal="80" workbookViewId="0">
      <selection activeCell="C16" sqref="C16"/>
    </sheetView>
  </sheetViews>
  <sheetFormatPr defaultColWidth="0" defaultRowHeight="14.4" zeroHeight="1" x14ac:dyDescent="0.3"/>
  <cols>
    <col min="1" max="1" width="84.77734375" customWidth="1"/>
    <col min="2" max="2" width="72.77734375" customWidth="1"/>
    <col min="3" max="3" width="55" customWidth="1"/>
    <col min="4" max="4" width="3" customWidth="1"/>
    <col min="5" max="11" width="0" hidden="1" customWidth="1"/>
    <col min="12" max="16384" width="9.21875" hidden="1"/>
  </cols>
  <sheetData>
    <row r="1" spans="1:3" x14ac:dyDescent="0.3">
      <c r="A1" s="24" t="s">
        <v>0</v>
      </c>
      <c r="C1" s="5" t="str">
        <f>Instructions!C1</f>
        <v>Version: 25-2.0</v>
      </c>
    </row>
    <row r="2" spans="1:3" x14ac:dyDescent="0.3">
      <c r="C2" s="23">
        <f>Instructions!C2</f>
        <v>45778</v>
      </c>
    </row>
    <row r="3" spans="1:3" s="7" customFormat="1" ht="32.1" customHeight="1" x14ac:dyDescent="0.3">
      <c r="A3" s="101" t="s">
        <v>169</v>
      </c>
      <c r="B3" s="101"/>
      <c r="C3" s="101"/>
    </row>
    <row r="4" spans="1:3" x14ac:dyDescent="0.3"/>
    <row r="5" spans="1:3" ht="21.6" thickBot="1" x14ac:dyDescent="0.45">
      <c r="A5" s="37" t="s">
        <v>170</v>
      </c>
    </row>
    <row r="6" spans="1:3" s="17" customFormat="1" ht="15.6" x14ac:dyDescent="0.3">
      <c r="A6" s="32" t="s">
        <v>171</v>
      </c>
      <c r="B6" s="36" t="s">
        <v>172</v>
      </c>
      <c r="C6" s="35" t="s">
        <v>173</v>
      </c>
    </row>
    <row r="7" spans="1:3" ht="142.19999999999999" customHeight="1" thickBot="1" x14ac:dyDescent="0.35">
      <c r="A7" s="29"/>
      <c r="B7" s="30"/>
      <c r="C7" s="31" t="str">
        <f>IF(AND('Data for graphs'!N2=100%,'Data for graphs'!E25=0),"Proceed","Do not submit")</f>
        <v>Do not submit</v>
      </c>
    </row>
    <row r="8" spans="1:3" ht="15" thickBot="1" x14ac:dyDescent="0.35"/>
    <row r="9" spans="1:3" s="17" customFormat="1" x14ac:dyDescent="0.3">
      <c r="A9" s="34" t="s">
        <v>5</v>
      </c>
      <c r="B9" s="36" t="s">
        <v>172</v>
      </c>
      <c r="C9" s="35"/>
    </row>
    <row r="10" spans="1:3" ht="142.19999999999999" customHeight="1" thickBot="1" x14ac:dyDescent="0.35">
      <c r="A10" s="29"/>
      <c r="B10" s="30"/>
      <c r="C10" s="33" t="str">
        <f>HYPERLINK("#'General Assessment'!A1", "Return to General Assessment")</f>
        <v>Return to General Assessment</v>
      </c>
    </row>
    <row r="11" spans="1:3" ht="15" thickBot="1" x14ac:dyDescent="0.35"/>
    <row r="12" spans="1:3" s="17" customFormat="1" x14ac:dyDescent="0.3">
      <c r="A12" s="34" t="s">
        <v>174</v>
      </c>
      <c r="B12" s="36" t="s">
        <v>172</v>
      </c>
      <c r="C12" s="35"/>
    </row>
    <row r="13" spans="1:3" ht="142.19999999999999" customHeight="1" thickBot="1" x14ac:dyDescent="0.35">
      <c r="A13" s="29"/>
      <c r="B13" s="30"/>
      <c r="C13" s="33" t="str">
        <f>HYPERLINK("#'Solution Category Requirements'!A1", "Return to Solution Category Requirements")</f>
        <v>Return to Solution Category Requirements</v>
      </c>
    </row>
    <row r="14" spans="1:3" ht="15" thickBot="1" x14ac:dyDescent="0.35"/>
    <row r="15" spans="1:3" s="17" customFormat="1" x14ac:dyDescent="0.3">
      <c r="A15" s="34" t="s">
        <v>161</v>
      </c>
      <c r="B15" s="36" t="s">
        <v>172</v>
      </c>
      <c r="C15" s="35"/>
    </row>
    <row r="16" spans="1:3" ht="142.19999999999999" customHeight="1" thickBot="1" x14ac:dyDescent="0.35">
      <c r="A16" s="29"/>
      <c r="B16" s="30"/>
      <c r="C16" s="33" t="str">
        <f>HYPERLINK("#'Satisfaction Survey'!A4", "Return to Satisfaction Survey")</f>
        <v>Return to Satisfaction Survey</v>
      </c>
    </row>
    <row r="17" x14ac:dyDescent="0.3"/>
  </sheetData>
  <sheetProtection algorithmName="SHA-512" hashValue="bz5DDSmo2xotPMnXRLoSXLBwDb8Wftyz6ZThJj3keR5KvSfCrAE+Ptlh0MscCOebBxqcZIQ6oI8t59UgjcOaDQ==" saltValue="ljP1N09mhlRBD914kCQNNg==" spinCount="100000" sheet="1" formatColumns="0" formatRows="0"/>
  <mergeCells count="1">
    <mergeCell ref="A3:C3"/>
  </mergeCells>
  <conditionalFormatting sqref="C7">
    <cfRule type="containsText" dxfId="2" priority="1" operator="containsText" text="Proceed">
      <formula>NOT(ISERROR(SEARCH("Proceed",C7)))</formula>
    </cfRule>
    <cfRule type="containsText" dxfId="1" priority="2" operator="containsText" text="Do not submit">
      <formula>NOT(ISERROR(SEARCH("Do not submit",C7)))</formula>
    </cfRule>
  </conditionalFormatting>
  <hyperlinks>
    <hyperlink ref="A1" r:id="rId1" xr:uid="{D5A941B9-6FA0-4348-981E-0336398BCD13}"/>
  </hyperlinks>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CEB50-C564-469D-848B-EA07434B6D49}">
  <sheetPr codeName="Sheet6"/>
  <dimension ref="A1:T29"/>
  <sheetViews>
    <sheetView workbookViewId="0">
      <selection activeCell="B6" sqref="B6"/>
    </sheetView>
  </sheetViews>
  <sheetFormatPr defaultRowHeight="14.4" x14ac:dyDescent="0.3"/>
  <cols>
    <col min="2" max="2" width="45.77734375" bestFit="1" customWidth="1"/>
    <col min="3" max="3" width="13.21875" bestFit="1" customWidth="1"/>
  </cols>
  <sheetData>
    <row r="1" spans="1:19" x14ac:dyDescent="0.3">
      <c r="A1" t="s">
        <v>175</v>
      </c>
      <c r="E1" t="s">
        <v>176</v>
      </c>
      <c r="H1" t="s">
        <v>177</v>
      </c>
      <c r="M1" t="s">
        <v>171</v>
      </c>
    </row>
    <row r="2" spans="1:19" x14ac:dyDescent="0.3">
      <c r="A2" t="s">
        <v>178</v>
      </c>
      <c r="B2" s="12">
        <f>COUNTIF('General Assessment'!D12:D21,"Yes")/B6+COUNTIF('General Assessment'!D12:D21,"No")/B6</f>
        <v>0</v>
      </c>
      <c r="E2" t="s">
        <v>179</v>
      </c>
      <c r="F2" s="13">
        <f>B13</f>
        <v>0</v>
      </c>
      <c r="H2" t="s">
        <v>179</v>
      </c>
      <c r="I2" s="12">
        <f>J2/5</f>
        <v>0</v>
      </c>
      <c r="J2">
        <f>'Satisfaction Survey'!B18</f>
        <v>0</v>
      </c>
      <c r="M2" t="s">
        <v>179</v>
      </c>
      <c r="N2" s="12">
        <f>SUM(B2,F2,I2)/3</f>
        <v>0</v>
      </c>
    </row>
    <row r="3" spans="1:19" x14ac:dyDescent="0.3">
      <c r="A3" t="s">
        <v>180</v>
      </c>
      <c r="B3" s="13">
        <f>100%-B2</f>
        <v>1</v>
      </c>
      <c r="E3" t="s">
        <v>180</v>
      </c>
      <c r="F3" s="13">
        <f t="shared" ref="F3:F5" si="0">B14</f>
        <v>1</v>
      </c>
      <c r="H3" t="s">
        <v>181</v>
      </c>
      <c r="I3" s="12">
        <f>1-I2</f>
        <v>1</v>
      </c>
      <c r="J3">
        <f>5-J2</f>
        <v>5</v>
      </c>
      <c r="M3" t="s">
        <v>180</v>
      </c>
      <c r="N3" s="12">
        <f>SUM(B3,F3,I3)/3</f>
        <v>1</v>
      </c>
    </row>
    <row r="4" spans="1:19" x14ac:dyDescent="0.3">
      <c r="A4" t="s">
        <v>182</v>
      </c>
      <c r="B4" s="12">
        <f>COUNTIF('General Assessment'!D15:D21,"Yes")/B6</f>
        <v>0</v>
      </c>
      <c r="E4" t="s">
        <v>182</v>
      </c>
      <c r="F4" s="13">
        <f t="shared" si="0"/>
        <v>0</v>
      </c>
      <c r="H4" t="s">
        <v>182</v>
      </c>
    </row>
    <row r="5" spans="1:19" x14ac:dyDescent="0.3">
      <c r="A5" t="s">
        <v>183</v>
      </c>
      <c r="B5" s="12">
        <f>COUNTIF('General Assessment'!D15:D21,"No")/B6</f>
        <v>0</v>
      </c>
      <c r="E5" t="s">
        <v>183</v>
      </c>
      <c r="F5" s="13">
        <f t="shared" si="0"/>
        <v>0</v>
      </c>
      <c r="H5" t="s">
        <v>183</v>
      </c>
    </row>
    <row r="6" spans="1:19" x14ac:dyDescent="0.3">
      <c r="A6" t="s">
        <v>184</v>
      </c>
      <c r="B6">
        <f>COUNTIF('General Assessment'!A12:A26, "&lt;&gt;")</f>
        <v>10</v>
      </c>
    </row>
    <row r="7" spans="1:19" x14ac:dyDescent="0.3">
      <c r="S7" t="s">
        <v>185</v>
      </c>
    </row>
    <row r="9" spans="1:19" x14ac:dyDescent="0.3">
      <c r="A9" t="s">
        <v>186</v>
      </c>
    </row>
    <row r="11" spans="1:19" x14ac:dyDescent="0.3">
      <c r="A11" t="s">
        <v>176</v>
      </c>
    </row>
    <row r="12" spans="1:19" x14ac:dyDescent="0.3">
      <c r="B12" t="s">
        <v>176</v>
      </c>
      <c r="C12" s="57">
        <v>1</v>
      </c>
      <c r="D12" s="57">
        <v>2</v>
      </c>
      <c r="E12" s="57">
        <v>3</v>
      </c>
      <c r="F12" s="57">
        <v>4</v>
      </c>
      <c r="G12" s="57">
        <v>5</v>
      </c>
      <c r="H12" s="57">
        <v>6</v>
      </c>
      <c r="I12" s="57">
        <v>7</v>
      </c>
      <c r="J12" s="57">
        <v>8</v>
      </c>
      <c r="K12" s="57">
        <v>9</v>
      </c>
      <c r="L12" s="57">
        <v>10</v>
      </c>
      <c r="M12" s="57">
        <v>11</v>
      </c>
      <c r="N12" s="57">
        <v>12</v>
      </c>
      <c r="O12" s="57">
        <v>13</v>
      </c>
      <c r="P12" s="57">
        <v>14</v>
      </c>
      <c r="Q12" s="57">
        <v>15</v>
      </c>
      <c r="R12" s="57">
        <v>16</v>
      </c>
      <c r="S12" s="57">
        <v>17</v>
      </c>
    </row>
    <row r="13" spans="1:19" x14ac:dyDescent="0.3">
      <c r="A13" t="s">
        <v>179</v>
      </c>
      <c r="B13" s="12" cm="1">
        <f t="array" ref="B13">IFERROR(INDEX(C13:R13, MATCH(TRUE, C13:R13&gt;0, 0)), 0)</f>
        <v>0</v>
      </c>
      <c r="C13" s="38">
        <f>SUM(C15:C16)</f>
        <v>0</v>
      </c>
      <c r="D13" s="38">
        <f t="shared" ref="D13:R13" si="1">SUM(D15:D16)</f>
        <v>0</v>
      </c>
      <c r="E13" s="38">
        <f t="shared" si="1"/>
        <v>0</v>
      </c>
      <c r="F13" s="38">
        <f t="shared" si="1"/>
        <v>0</v>
      </c>
      <c r="G13" s="38">
        <f t="shared" si="1"/>
        <v>0</v>
      </c>
      <c r="H13" s="38">
        <f t="shared" si="1"/>
        <v>0</v>
      </c>
      <c r="I13" s="38">
        <f t="shared" si="1"/>
        <v>0</v>
      </c>
      <c r="J13" s="38">
        <f t="shared" si="1"/>
        <v>0</v>
      </c>
      <c r="K13" s="38">
        <f t="shared" si="1"/>
        <v>0</v>
      </c>
      <c r="L13" s="38" t="e">
        <f t="shared" si="1"/>
        <v>#DIV/0!</v>
      </c>
      <c r="M13" s="38" t="e">
        <f t="shared" si="1"/>
        <v>#DIV/0!</v>
      </c>
      <c r="N13" s="38" t="e">
        <f t="shared" si="1"/>
        <v>#DIV/0!</v>
      </c>
      <c r="O13" s="38" t="e">
        <f t="shared" si="1"/>
        <v>#DIV/0!</v>
      </c>
      <c r="P13" s="38" t="e">
        <f t="shared" si="1"/>
        <v>#DIV/0!</v>
      </c>
      <c r="Q13" s="38" t="e">
        <f t="shared" si="1"/>
        <v>#DIV/0!</v>
      </c>
      <c r="R13" s="38" t="e">
        <f t="shared" si="1"/>
        <v>#DIV/0!</v>
      </c>
    </row>
    <row r="14" spans="1:19" x14ac:dyDescent="0.3">
      <c r="A14" t="s">
        <v>180</v>
      </c>
      <c r="B14" s="13">
        <f>100%-B13</f>
        <v>1</v>
      </c>
      <c r="C14" s="13">
        <f>100%-C13</f>
        <v>1</v>
      </c>
      <c r="D14" s="13">
        <f t="shared" ref="D14:R14" si="2">100%-D13</f>
        <v>1</v>
      </c>
      <c r="E14" s="13">
        <f t="shared" si="2"/>
        <v>1</v>
      </c>
      <c r="F14" s="13">
        <f t="shared" si="2"/>
        <v>1</v>
      </c>
      <c r="G14" s="13">
        <f t="shared" si="2"/>
        <v>1</v>
      </c>
      <c r="H14" s="13">
        <f t="shared" si="2"/>
        <v>1</v>
      </c>
      <c r="I14" s="13">
        <f t="shared" si="2"/>
        <v>1</v>
      </c>
      <c r="J14" s="13">
        <f t="shared" si="2"/>
        <v>1</v>
      </c>
      <c r="K14" s="13">
        <f t="shared" si="2"/>
        <v>1</v>
      </c>
      <c r="L14" s="13" t="e">
        <f t="shared" si="2"/>
        <v>#DIV/0!</v>
      </c>
      <c r="M14" s="13" t="e">
        <f t="shared" si="2"/>
        <v>#DIV/0!</v>
      </c>
      <c r="N14" s="13" t="e">
        <f t="shared" si="2"/>
        <v>#DIV/0!</v>
      </c>
      <c r="O14" s="13" t="e">
        <f t="shared" si="2"/>
        <v>#DIV/0!</v>
      </c>
      <c r="P14" s="13" t="e">
        <f t="shared" si="2"/>
        <v>#DIV/0!</v>
      </c>
      <c r="Q14" s="13" t="e">
        <f t="shared" si="2"/>
        <v>#DIV/0!</v>
      </c>
      <c r="R14" s="13" t="e">
        <f t="shared" si="2"/>
        <v>#DIV/0!</v>
      </c>
    </row>
    <row r="15" spans="1:19" x14ac:dyDescent="0.3">
      <c r="A15" t="s">
        <v>182</v>
      </c>
      <c r="B15" s="12">
        <f>HLOOKUP(B13,C13:R16,3)</f>
        <v>0</v>
      </c>
      <c r="C15" s="12">
        <f>COUNTIFS('Solution Category Requirements'!$A$23:$A$349,"&gt;"&amp;C12,'Solution Category Requirements'!$A$23:$A$349,"&lt;"&amp;D12,'Solution Category Requirements'!$D$23:$D$349,"Yes")/C17</f>
        <v>0</v>
      </c>
      <c r="D15" s="12">
        <f>COUNTIFS('Solution Category Requirements'!$A$23:$A$349,"&gt;"&amp;D12,'Solution Category Requirements'!$A$23:$A$349,"&lt;"&amp;E12,'Solution Category Requirements'!$D$23:$D$349,"Yes")/D17</f>
        <v>0</v>
      </c>
      <c r="E15" s="12">
        <f>COUNTIFS('Solution Category Requirements'!$A$23:$A$349,"&gt;"&amp;E12,'Solution Category Requirements'!$A$23:$A$349,"&lt;"&amp;F12,'Solution Category Requirements'!$D$23:$D$349,"Yes")/E17</f>
        <v>0</v>
      </c>
      <c r="F15" s="12">
        <f>COUNTIFS('Solution Category Requirements'!$A$23:$A$349,"&gt;"&amp;F12,'Solution Category Requirements'!$A$23:$A$349,"&lt;"&amp;G12,'Solution Category Requirements'!$D$23:$D$349,"Yes")/F17</f>
        <v>0</v>
      </c>
      <c r="G15" s="12">
        <f>COUNTIFS('Solution Category Requirements'!$A$23:$A$349,"&gt;"&amp;G12,'Solution Category Requirements'!$A$23:$A$349,"&lt;"&amp;H12,'Solution Category Requirements'!$D$23:$D$349,"Yes")/G17</f>
        <v>0</v>
      </c>
      <c r="H15" s="12">
        <f>COUNTIFS('Solution Category Requirements'!$A$23:$A$349,"&gt;"&amp;H12,'Solution Category Requirements'!$A$23:$A$349,"&lt;"&amp;I12,'Solution Category Requirements'!$D$23:$D$349,"Yes")/H17</f>
        <v>0</v>
      </c>
      <c r="I15" s="12">
        <f>COUNTIFS('Solution Category Requirements'!$A$23:$A$349,"&gt;"&amp;I12,'Solution Category Requirements'!$A$23:$A$349,"&lt;"&amp;J12,'Solution Category Requirements'!$D$23:$D$349,"Yes")/I17</f>
        <v>0</v>
      </c>
      <c r="J15" s="12">
        <f>COUNTIFS('Solution Category Requirements'!$A$23:$A$349,"&gt;"&amp;J12,'Solution Category Requirements'!$A$23:$A$349,"&lt;"&amp;K12,'Solution Category Requirements'!$D$23:$D$349,"Yes")/J17</f>
        <v>0</v>
      </c>
      <c r="K15" s="12">
        <f>COUNTIFS('Solution Category Requirements'!$A$23:$A$349,"&gt;"&amp;K12,'Solution Category Requirements'!$A$23:$A$349,"&lt;"&amp;L12,'Solution Category Requirements'!$D$23:$D$349,"Yes")/K17</f>
        <v>0</v>
      </c>
      <c r="L15" s="12" t="e">
        <f>COUNTIFS('Solution Category Requirements'!$A$23:$A$349,"&gt;"&amp;L12,'Solution Category Requirements'!$A$23:$A$349,"&lt;"&amp;M12,'Solution Category Requirements'!$D$23:$D$349,"Yes")/L17</f>
        <v>#DIV/0!</v>
      </c>
      <c r="M15" s="12" t="e">
        <f>COUNTIFS('Solution Category Requirements'!$A$23:$A$349,"&gt;"&amp;M12,'Solution Category Requirements'!$A$23:$A$349,"&lt;"&amp;N12,'Solution Category Requirements'!$D$23:$D$349,"Yes")/M17</f>
        <v>#DIV/0!</v>
      </c>
      <c r="N15" s="12" t="e">
        <f>COUNTIFS('Solution Category Requirements'!$A$23:$A$349,"&gt;"&amp;N12,'Solution Category Requirements'!$A$23:$A$349,"&lt;"&amp;O12,'Solution Category Requirements'!$D$23:$D$349,"Yes")/N17</f>
        <v>#DIV/0!</v>
      </c>
      <c r="O15" s="12" t="e">
        <f>COUNTIFS('Solution Category Requirements'!$A$23:$A$349,"&gt;"&amp;O12,'Solution Category Requirements'!$A$23:$A$349,"&lt;"&amp;P12,'Solution Category Requirements'!$D$23:$D$349,"Yes")/O17</f>
        <v>#DIV/0!</v>
      </c>
      <c r="P15" s="12" t="e">
        <f>COUNTIFS('Solution Category Requirements'!$A$23:$A$349,"&gt;"&amp;P12,'Solution Category Requirements'!$A$23:$A$349,"&lt;"&amp;Q12,'Solution Category Requirements'!$D$23:$D$349,"Yes")/P17</f>
        <v>#DIV/0!</v>
      </c>
      <c r="Q15" s="12" t="e">
        <f>COUNTIFS('Solution Category Requirements'!$A$23:$A$349,"&gt;"&amp;Q12,'Solution Category Requirements'!$A$23:$A$349,"&lt;"&amp;R12,'Solution Category Requirements'!$D$23:$D$349,"Yes")/Q17</f>
        <v>#DIV/0!</v>
      </c>
      <c r="R15" s="12" t="e">
        <f>COUNTIFS('Solution Category Requirements'!$A$23:$A$349,"&gt;"&amp;R12,'Solution Category Requirements'!$A$23:$A$349,"&lt;"&amp;S12,'Solution Category Requirements'!$D$23:$D$349,"Yes")/R17</f>
        <v>#DIV/0!</v>
      </c>
    </row>
    <row r="16" spans="1:19" x14ac:dyDescent="0.3">
      <c r="A16" t="s">
        <v>183</v>
      </c>
      <c r="B16" s="12">
        <f>HLOOKUP(B13,C13:R16,4)</f>
        <v>0</v>
      </c>
      <c r="C16" s="12">
        <f>COUNTIFS('Solution Category Requirements'!$A$23:$A$349,"&gt;"&amp;C12,'Solution Category Requirements'!$A$23:$A$349,"&lt;"&amp;D12,'Solution Category Requirements'!$D$23:$D$349,"No")/C17</f>
        <v>0</v>
      </c>
      <c r="D16" s="12">
        <f>COUNTIFS('Solution Category Requirements'!$A$23:$A$349,"&gt;"&amp;D12,'Solution Category Requirements'!$A$23:$A$349,"&lt;"&amp;E12,'Solution Category Requirements'!$D$23:$D$349,"No")/D17</f>
        <v>0</v>
      </c>
      <c r="E16" s="12">
        <f>COUNTIFS('Solution Category Requirements'!$A$23:$A$349,"&gt;"&amp;E12,'Solution Category Requirements'!$A$23:$A$349,"&lt;"&amp;F12,'Solution Category Requirements'!$D$23:$D$349,"No")/E17</f>
        <v>0</v>
      </c>
      <c r="F16" s="12">
        <f>COUNTIFS('Solution Category Requirements'!$A$23:$A$349,"&gt;"&amp;F12,'Solution Category Requirements'!$A$23:$A$349,"&lt;"&amp;G12,'Solution Category Requirements'!$D$23:$D$349,"No")/F17</f>
        <v>0</v>
      </c>
      <c r="G16" s="12">
        <f>COUNTIFS('Solution Category Requirements'!$A$23:$A$349,"&gt;"&amp;G12,'Solution Category Requirements'!$A$23:$A$349,"&lt;"&amp;H12,'Solution Category Requirements'!$D$23:$D$349,"No")/G17</f>
        <v>0</v>
      </c>
      <c r="H16" s="12">
        <f>COUNTIFS('Solution Category Requirements'!$A$23:$A$349,"&gt;"&amp;H12,'Solution Category Requirements'!$A$23:$A$349,"&lt;"&amp;I12,'Solution Category Requirements'!$D$23:$D$349,"No")/H17</f>
        <v>0</v>
      </c>
      <c r="I16" s="12">
        <f>COUNTIFS('Solution Category Requirements'!$A$23:$A$349,"&gt;"&amp;I12,'Solution Category Requirements'!$A$23:$A$349,"&lt;"&amp;J12,'Solution Category Requirements'!$D$23:$D$349,"No")/I17</f>
        <v>0</v>
      </c>
      <c r="J16" s="12">
        <f>COUNTIFS('Solution Category Requirements'!$A$23:$A$349,"&gt;"&amp;J12,'Solution Category Requirements'!$A$23:$A$349,"&lt;"&amp;K12,'Solution Category Requirements'!$D$23:$D$349,"No")/J17</f>
        <v>0</v>
      </c>
      <c r="K16" s="12">
        <f>COUNTIFS('Solution Category Requirements'!$A$23:$A$349,"&gt;"&amp;K12,'Solution Category Requirements'!$A$23:$A$349,"&lt;"&amp;L12,'Solution Category Requirements'!$D$23:$D$349,"No")/K17</f>
        <v>0</v>
      </c>
      <c r="L16" s="12" t="e">
        <f>COUNTIFS('Solution Category Requirements'!$A$23:$A$349,"&gt;"&amp;L12,'Solution Category Requirements'!$A$23:$A$349,"&lt;"&amp;M12,'Solution Category Requirements'!$D$23:$D$349,"No")/L17</f>
        <v>#DIV/0!</v>
      </c>
      <c r="M16" s="12" t="e">
        <f>COUNTIFS('Solution Category Requirements'!$A$23:$A$349,"&gt;"&amp;M12,'Solution Category Requirements'!$A$23:$A$349,"&lt;"&amp;N12,'Solution Category Requirements'!$D$23:$D$349,"No")/M17</f>
        <v>#DIV/0!</v>
      </c>
      <c r="N16" s="12" t="e">
        <f>COUNTIFS('Solution Category Requirements'!$A$23:$A$349,"&gt;"&amp;N12,'Solution Category Requirements'!$A$23:$A$349,"&lt;"&amp;O12,'Solution Category Requirements'!$D$23:$D$349,"No")/N17</f>
        <v>#DIV/0!</v>
      </c>
      <c r="O16" s="12" t="e">
        <f>COUNTIFS('Solution Category Requirements'!$A$23:$A$349,"&gt;"&amp;O12,'Solution Category Requirements'!$A$23:$A$349,"&lt;"&amp;P12,'Solution Category Requirements'!$D$23:$D$349,"No")/O17</f>
        <v>#DIV/0!</v>
      </c>
      <c r="P16" s="12" t="e">
        <f>COUNTIFS('Solution Category Requirements'!$A$23:$A$349,"&gt;"&amp;P12,'Solution Category Requirements'!$A$23:$A$349,"&lt;"&amp;Q12,'Solution Category Requirements'!$D$23:$D$349,"No")/P17</f>
        <v>#DIV/0!</v>
      </c>
      <c r="Q16" s="12" t="e">
        <f>COUNTIFS('Solution Category Requirements'!$A$23:$A$349,"&gt;"&amp;Q12,'Solution Category Requirements'!$A$23:$A$349,"&lt;"&amp;R12,'Solution Category Requirements'!$D$23:$D$349,"No")/Q17</f>
        <v>#DIV/0!</v>
      </c>
      <c r="R16" s="12" t="e">
        <f>COUNTIFS('Solution Category Requirements'!$A$23:$A$349,"&gt;"&amp;R12,'Solution Category Requirements'!$A$23:$A$349,"&lt;"&amp;S12,'Solution Category Requirements'!$D$23:$D$349,"No")/R17</f>
        <v>#DIV/0!</v>
      </c>
    </row>
    <row r="17" spans="1:20" x14ac:dyDescent="0.3">
      <c r="A17" t="s">
        <v>187</v>
      </c>
      <c r="B17" s="12"/>
      <c r="C17" s="39">
        <f>COUNTIFS('Solution Category Requirements'!$A$25:$A$477,"&gt;"&amp;C12,'Solution Category Requirements'!$A$25:$A$477,"&lt;"&amp;D12)</f>
        <v>20</v>
      </c>
      <c r="D17" s="39">
        <f>COUNTIFS('Solution Category Requirements'!$A$25:$A$477,"&gt;"&amp;D12,'Solution Category Requirements'!$A$25:$A$477,"&lt;"&amp;E12)</f>
        <v>12</v>
      </c>
      <c r="E17" s="39">
        <f>COUNTIFS('Solution Category Requirements'!$A$25:$A$477,"&gt;"&amp;E12,'Solution Category Requirements'!$A$25:$A$477,"&lt;"&amp;F12)</f>
        <v>30</v>
      </c>
      <c r="F17" s="39">
        <f>COUNTIFS('Solution Category Requirements'!$A$25:$A$477,"&gt;"&amp;F12,'Solution Category Requirements'!$A$25:$A$477,"&lt;"&amp;G12)</f>
        <v>15</v>
      </c>
      <c r="G17" s="39">
        <f>COUNTIFS('Solution Category Requirements'!$A$25:$A$477,"&gt;"&amp;G12,'Solution Category Requirements'!$A$25:$A$477,"&lt;"&amp;H12)</f>
        <v>15</v>
      </c>
      <c r="H17" s="39">
        <f>COUNTIFS('Solution Category Requirements'!$A$25:$A$477,"&gt;"&amp;H12,'Solution Category Requirements'!$A$25:$A$477,"&lt;"&amp;I12)</f>
        <v>24</v>
      </c>
      <c r="I17" s="39">
        <f>COUNTIFS('Solution Category Requirements'!$A$25:$A$477,"&gt;"&amp;I12,'Solution Category Requirements'!$A$25:$A$477,"&lt;"&amp;J12)</f>
        <v>10</v>
      </c>
      <c r="J17" s="39">
        <f>COUNTIFS('Solution Category Requirements'!$A$25:$A$477,"&gt;"&amp;J12,'Solution Category Requirements'!$A$25:$A$477,"&lt;"&amp;K12)</f>
        <v>13</v>
      </c>
      <c r="K17" s="39">
        <f>COUNTIFS('Solution Category Requirements'!$A$25:$A$477,"&gt;"&amp;K12,'Solution Category Requirements'!$A$25:$A$477,"&lt;"&amp;L12)</f>
        <v>10</v>
      </c>
      <c r="L17" s="39">
        <f>COUNTIFS('Solution Category Requirements'!$A$25:$A$477,"&gt;"&amp;L12,'Solution Category Requirements'!$A$25:$A$477,"&lt;"&amp;M12)</f>
        <v>0</v>
      </c>
      <c r="M17" s="39">
        <f>COUNTIFS('Solution Category Requirements'!$A$25:$A$477,"&gt;"&amp;M12,'Solution Category Requirements'!$A$25:$A$477,"&lt;"&amp;N12)</f>
        <v>0</v>
      </c>
      <c r="N17" s="39">
        <f>COUNTIFS('Solution Category Requirements'!$A$25:$A$477,"&gt;"&amp;N12,'Solution Category Requirements'!$A$25:$A$477,"&lt;"&amp;O12)</f>
        <v>0</v>
      </c>
      <c r="O17" s="39">
        <f>COUNTIFS('Solution Category Requirements'!$A$25:$A$477,"&gt;"&amp;O12,'Solution Category Requirements'!$A$25:$A$477,"&lt;"&amp;P12)</f>
        <v>0</v>
      </c>
      <c r="P17" s="39">
        <f>COUNTIFS('Solution Category Requirements'!$A$25:$A$477,"&gt;"&amp;P12,'Solution Category Requirements'!$A$25:$A$477,"&lt;"&amp;Q12)</f>
        <v>0</v>
      </c>
      <c r="Q17" s="39">
        <f>COUNTIFS('Solution Category Requirements'!$A$25:$A$477,"&gt;"&amp;Q12,'Solution Category Requirements'!$A$25:$A$477,"&lt;"&amp;R12)</f>
        <v>0</v>
      </c>
      <c r="R17" s="39">
        <f>COUNTIFS('Solution Category Requirements'!$A$25:$A$477,"&gt;"&amp;R12,'Solution Category Requirements'!$A$25:$A$477,"&lt;"&amp;S12)</f>
        <v>0</v>
      </c>
    </row>
    <row r="19" spans="1:20" x14ac:dyDescent="0.3">
      <c r="A19" t="s">
        <v>188</v>
      </c>
      <c r="C19" s="59">
        <f>MATCH(D12,'Solution Category Requirements'!$A$21:$A$477,0)-MATCH(C12,'Solution Category Requirements'!$A$21:$A$477,0)-1</f>
        <v>20</v>
      </c>
      <c r="D19" s="59">
        <f>MATCH(E12,'Solution Category Requirements'!$A$20:$A$477,0)-MATCH(D12,'Solution Category Requirements'!$A$20:$A$477,0)-1</f>
        <v>12</v>
      </c>
      <c r="E19" s="59">
        <f>MATCH(F12,'Solution Category Requirements'!$A$22:$A$477,0)-MATCH(E12,'Solution Category Requirements'!$A$22:$A$477,0)-1</f>
        <v>30</v>
      </c>
      <c r="F19" s="59">
        <f>MATCH(G12,'Solution Category Requirements'!$A$23:$A$477,0)-MATCH(F12,'Solution Category Requirements'!$A$23:$A$477,0)-1</f>
        <v>15</v>
      </c>
      <c r="G19" s="59">
        <f>MATCH(H12,'Solution Category Requirements'!$A$23:$A$477,0)-MATCH(G12,'Solution Category Requirements'!$A$23:$A$477,0)-1</f>
        <v>15</v>
      </c>
      <c r="H19" s="59">
        <f>MATCH(I12,'Solution Category Requirements'!$A$23:$A$477,0)-MATCH(H12,'Solution Category Requirements'!$A$23:$A$477,0)-1</f>
        <v>24</v>
      </c>
      <c r="I19" s="59">
        <f>MATCH(J12,'Solution Category Requirements'!$A$23:$A$477,0)-MATCH(I12,'Solution Category Requirements'!$A$23:$A$477,0)-1</f>
        <v>10</v>
      </c>
      <c r="J19" s="59">
        <f>MATCH(K12,'Solution Category Requirements'!$A$23:$A$477,0)-MATCH(J12,'Solution Category Requirements'!$A$23:$A$477,0)-1</f>
        <v>13</v>
      </c>
      <c r="K19" s="59" t="e">
        <f>MATCH(L12,'Solution Category Requirements'!$A$23:$A$477,0)-MATCH(K12,'Solution Category Requirements'!$A$23:$A$477,0)-1</f>
        <v>#N/A</v>
      </c>
      <c r="L19" s="59" t="e">
        <f>MATCH(M12,'Solution Category Requirements'!$A$23:$A$477,0)-MATCH(L12,'Solution Category Requirements'!$A$23:$A$477,0)-1</f>
        <v>#N/A</v>
      </c>
      <c r="M19" s="59" t="e">
        <f>MATCH(N12,'Solution Category Requirements'!$A$23:$A$477,0)-MATCH(M12,'Solution Category Requirements'!$A$23:$A$477,0)-1</f>
        <v>#N/A</v>
      </c>
      <c r="N19" s="59" t="e">
        <f>MATCH(O12,'Solution Category Requirements'!$A$24:$A$477,0)-MATCH(N12,'Solution Category Requirements'!$A$24:$A$477,0)-1</f>
        <v>#N/A</v>
      </c>
      <c r="O19" s="59" t="e">
        <f>MATCH(P12,'Solution Category Requirements'!$A$25:$A$477,0)-MATCH(O12,'Solution Category Requirements'!$A$25:$A$477,0)-1</f>
        <v>#N/A</v>
      </c>
      <c r="P19" s="59" t="e">
        <f>MATCH(Q12,'Solution Category Requirements'!$A$26:$A$477,0)-MATCH(P12,'Solution Category Requirements'!$A$26:$A$477,0)-1</f>
        <v>#N/A</v>
      </c>
      <c r="Q19" s="59" t="e">
        <f>MATCH(R12,'Solution Category Requirements'!$A$27:$A$477,0)-MATCH(Q12,'Solution Category Requirements'!$A$27:$A$477,0)-1</f>
        <v>#N/A</v>
      </c>
      <c r="R19" s="59" t="e">
        <f>MATCH(S12,'Solution Category Requirements'!$A$28:$A$477,0)-MATCH(R12,'Solution Category Requirements'!$A$28:$A$477,0)-1</f>
        <v>#N/A</v>
      </c>
      <c r="T19" t="s">
        <v>189</v>
      </c>
    </row>
    <row r="20" spans="1:20" x14ac:dyDescent="0.3">
      <c r="T20" t="s">
        <v>190</v>
      </c>
    </row>
    <row r="21" spans="1:20" x14ac:dyDescent="0.3">
      <c r="A21" t="s">
        <v>191</v>
      </c>
    </row>
    <row r="22" spans="1:20" x14ac:dyDescent="0.3">
      <c r="B22" t="s">
        <v>5</v>
      </c>
      <c r="C22" t="s">
        <v>192</v>
      </c>
      <c r="D22" t="s">
        <v>193</v>
      </c>
      <c r="E22" t="s">
        <v>194</v>
      </c>
    </row>
    <row r="23" spans="1:20" x14ac:dyDescent="0.3">
      <c r="A23" t="s">
        <v>195</v>
      </c>
      <c r="B23">
        <f>'General Assessment'!A7</f>
        <v>0</v>
      </c>
      <c r="C23">
        <f>'Solution Category Requirements'!A10</f>
        <v>0</v>
      </c>
    </row>
    <row r="24" spans="1:20" x14ac:dyDescent="0.3">
      <c r="A24" t="s">
        <v>196</v>
      </c>
      <c r="B24">
        <f>'General Assessment'!A8</f>
        <v>0</v>
      </c>
      <c r="C24">
        <f>'Solution Category Requirements'!A11</f>
        <v>0</v>
      </c>
      <c r="D24">
        <f>J3</f>
        <v>5</v>
      </c>
    </row>
    <row r="25" spans="1:20" x14ac:dyDescent="0.3">
      <c r="A25" t="s">
        <v>194</v>
      </c>
      <c r="B25">
        <f>SUM(B23:B24)</f>
        <v>0</v>
      </c>
      <c r="C25">
        <f>SUM(C23:C24)</f>
        <v>0</v>
      </c>
      <c r="D25">
        <f>SUM(D23:D24)</f>
        <v>5</v>
      </c>
      <c r="E25">
        <f>SUM(B25:D25)</f>
        <v>5</v>
      </c>
    </row>
    <row r="29" spans="1:20" x14ac:dyDescent="0.3">
      <c r="A29" s="18" t="str">
        <f>IF(AND(N2=100%,E25=0),"Proceed","Do not submit")</f>
        <v>Do not submit</v>
      </c>
    </row>
  </sheetData>
  <conditionalFormatting sqref="C19:R19">
    <cfRule type="expression" dxfId="0" priority="1">
      <formula>"&lt;&gt;C17"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59245-DDEE-43A9-9244-E4CF78BC15F7}">
  <sheetPr codeName="Sheet7">
    <tabColor rgb="FFDCC5ED"/>
  </sheetPr>
  <dimension ref="A1:F6"/>
  <sheetViews>
    <sheetView workbookViewId="0">
      <selection sqref="A1:D6"/>
    </sheetView>
  </sheetViews>
  <sheetFormatPr defaultRowHeight="14.4" x14ac:dyDescent="0.3"/>
  <cols>
    <col min="1" max="1" width="55.44140625" bestFit="1" customWidth="1"/>
    <col min="2" max="2" width="36.77734375" customWidth="1"/>
    <col min="3" max="3" width="33" customWidth="1"/>
  </cols>
  <sheetData>
    <row r="1" spans="1:6" x14ac:dyDescent="0.3">
      <c r="A1" s="25" t="s">
        <v>197</v>
      </c>
      <c r="F1">
        <v>0</v>
      </c>
    </row>
    <row r="2" spans="1:6" x14ac:dyDescent="0.3">
      <c r="F2">
        <v>1</v>
      </c>
    </row>
    <row r="3" spans="1:6" x14ac:dyDescent="0.3">
      <c r="A3" t="s">
        <v>210</v>
      </c>
      <c r="B3" t="s">
        <v>201</v>
      </c>
      <c r="C3" t="s">
        <v>202</v>
      </c>
      <c r="F3">
        <v>2</v>
      </c>
    </row>
    <row r="4" spans="1:6" x14ac:dyDescent="0.3">
      <c r="A4" t="s">
        <v>211</v>
      </c>
      <c r="B4" t="s">
        <v>198</v>
      </c>
      <c r="C4" t="s">
        <v>199</v>
      </c>
      <c r="D4" t="s">
        <v>203</v>
      </c>
      <c r="F4">
        <v>3</v>
      </c>
    </row>
    <row r="5" spans="1:6" x14ac:dyDescent="0.3">
      <c r="A5" t="s">
        <v>212</v>
      </c>
      <c r="B5" t="s">
        <v>213</v>
      </c>
      <c r="C5" t="s">
        <v>200</v>
      </c>
      <c r="F5">
        <v>4</v>
      </c>
    </row>
    <row r="6" spans="1:6" x14ac:dyDescent="0.3">
      <c r="A6" t="str">
        <f>SUBSTITUTE(TRIM('General Assessment'!$E$12), " ", "%20")</f>
        <v>&lt;Enter%20your%20company%20UEN&gt;</v>
      </c>
      <c r="B6" t="str">
        <f>SUBSTITUTE(TRIM('General Assessment'!$E$13), " ", "%20")</f>
        <v>&lt;Enter%20your%20company%20name&gt;</v>
      </c>
      <c r="C6" t="str">
        <f>SUBSTITUTE(TRIM('General Assessment'!$E$14), " ", "%20")</f>
        <v>&lt;Enter%20solution%20name&gt;</v>
      </c>
      <c r="D6" t="str">
        <f>IF(OR('General Assessment'!$E$12="&lt;Enter your company UEN&gt; ",'General Assessment'!$E$13="&lt;Enter your company name&gt; ", 'General Assessment'!$E$14="&lt;Enter solution name&gt;"),"This cell will automatically generate a link once you have filled up your company name and proposed solution name in General Assessment worksheet.", CONCATENATE($A$1,$A$5,$A$6,$B$5,$B$6,$C$5,$C$6))</f>
        <v>This cell will automatically generate a link once you have filled up your company name and proposed solution name in General Assessment worksheet.</v>
      </c>
      <c r="F6">
        <v>5</v>
      </c>
    </row>
  </sheetData>
  <hyperlinks>
    <hyperlink ref="A1" r:id="rId1" xr:uid="{9BC55794-FF22-4516-8E4A-D85A291B50DB}"/>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8A718-4096-43A7-9BB9-3541453D1345}">
  <sheetPr codeName="Sheet3"/>
  <dimension ref="A1:A3"/>
  <sheetViews>
    <sheetView workbookViewId="0">
      <selection activeCell="J26" sqref="J26"/>
    </sheetView>
  </sheetViews>
  <sheetFormatPr defaultColWidth="9.21875" defaultRowHeight="14.4" x14ac:dyDescent="0.3"/>
  <cols>
    <col min="1" max="1" width="14.77734375" style="1" customWidth="1"/>
    <col min="2" max="16384" width="9.21875" style="1"/>
  </cols>
  <sheetData>
    <row r="1" spans="1:1" x14ac:dyDescent="0.3">
      <c r="A1" s="1" t="s">
        <v>204</v>
      </c>
    </row>
    <row r="2" spans="1:1" x14ac:dyDescent="0.3">
      <c r="A2" s="1" t="s">
        <v>182</v>
      </c>
    </row>
    <row r="3" spans="1:1" x14ac:dyDescent="0.3">
      <c r="A3" s="1" t="s">
        <v>183</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1477A3375A814A86676B666E2436BD" ma:contentTypeVersion="2" ma:contentTypeDescription="Create a new document." ma:contentTypeScope="" ma:versionID="c2332939157c74b9f72d65518c6b9262">
  <xsd:schema xmlns:xsd="http://www.w3.org/2001/XMLSchema" xmlns:xs="http://www.w3.org/2001/XMLSchema" xmlns:p="http://schemas.microsoft.com/office/2006/metadata/properties" xmlns:ns2="388bccd0-021a-467f-a5da-ec7dfa5bc485" targetNamespace="http://schemas.microsoft.com/office/2006/metadata/properties" ma:root="true" ma:fieldsID="7d578c73d911004a5155297ea7e692e8" ns2:_="">
    <xsd:import namespace="388bccd0-021a-467f-a5da-ec7dfa5bc485"/>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bccd0-021a-467f-a5da-ec7dfa5bc485"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01A6D0-2F70-48C5-91DE-036FF4F133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bccd0-021a-467f-a5da-ec7dfa5bc4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93BB2C-9572-4052-B0A1-88BE5C0BA4EF}">
  <ds:schemaRefs>
    <ds:schemaRef ds:uri="http://schemas.microsoft.com/office/infopath/2007/PartnerControls"/>
    <ds:schemaRef ds:uri="http://purl.org/dc/elements/1.1/"/>
    <ds:schemaRef ds:uri="http://purl.org/dc/terms/"/>
    <ds:schemaRef ds:uri="http://schemas.microsoft.com/office/2006/documentManagement/types"/>
    <ds:schemaRef ds:uri="http://schemas.microsoft.com/office/2006/metadata/properties"/>
    <ds:schemaRef ds:uri="http://schemas.openxmlformats.org/package/2006/metadata/core-properties"/>
    <ds:schemaRef ds:uri="388bccd0-021a-467f-a5da-ec7dfa5bc485"/>
    <ds:schemaRef ds:uri="http://www.w3.org/XML/1998/namespace"/>
    <ds:schemaRef ds:uri="http://purl.org/dc/dcmitype/"/>
  </ds:schemaRefs>
</ds:datastoreItem>
</file>

<file path=customXml/itemProps3.xml><?xml version="1.0" encoding="utf-8"?>
<ds:datastoreItem xmlns:ds="http://schemas.openxmlformats.org/officeDocument/2006/customXml" ds:itemID="{CF691466-BBB4-45BD-844A-40D44A6317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General Assessment</vt:lpstr>
      <vt:lpstr>Solution Category Requirements</vt:lpstr>
      <vt:lpstr>Satisfaction Survey</vt:lpstr>
      <vt:lpstr>Overall Dashboard</vt:lpstr>
      <vt:lpstr>Data for graphs</vt:lpstr>
      <vt:lpstr>Survey link</vt:lpstr>
      <vt:lpstr>Dropdown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Giselle NG</dc:creator>
  <cp:keywords/>
  <dc:description/>
  <cp:lastModifiedBy>JS ONG (IMDA)</cp:lastModifiedBy>
  <cp:revision/>
  <dcterms:created xsi:type="dcterms:W3CDTF">2023-12-13T06:24:13Z</dcterms:created>
  <dcterms:modified xsi:type="dcterms:W3CDTF">2025-04-21T05:35:53Z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434c4c7-833e-41e4-b0ab-cdb227a2f6f7_Enabled">
    <vt:lpwstr>true</vt:lpwstr>
  </property>
  <property fmtid="{D5CDD505-2E9C-101B-9397-08002B2CF9AE}" pid="3" name="MSIP_Label_5434c4c7-833e-41e4-b0ab-cdb227a2f6f7_SetDate">
    <vt:lpwstr>2023-12-13T07:43:38Z</vt:lpwstr>
  </property>
  <property fmtid="{D5CDD505-2E9C-101B-9397-08002B2CF9AE}" pid="4" name="MSIP_Label_5434c4c7-833e-41e4-b0ab-cdb227a2f6f7_Method">
    <vt:lpwstr>Privileged</vt:lpwstr>
  </property>
  <property fmtid="{D5CDD505-2E9C-101B-9397-08002B2CF9AE}" pid="5" name="MSIP_Label_5434c4c7-833e-41e4-b0ab-cdb227a2f6f7_Name">
    <vt:lpwstr>Official (Open)</vt:lpwstr>
  </property>
  <property fmtid="{D5CDD505-2E9C-101B-9397-08002B2CF9AE}" pid="6" name="MSIP_Label_5434c4c7-833e-41e4-b0ab-cdb227a2f6f7_SiteId">
    <vt:lpwstr>0b11c524-9a1c-4e1b-84cb-6336aefc2243</vt:lpwstr>
  </property>
  <property fmtid="{D5CDD505-2E9C-101B-9397-08002B2CF9AE}" pid="7" name="MSIP_Label_5434c4c7-833e-41e4-b0ab-cdb227a2f6f7_ActionId">
    <vt:lpwstr>6bcecb2f-5282-47fd-b85f-433ae6728ad7</vt:lpwstr>
  </property>
  <property fmtid="{D5CDD505-2E9C-101B-9397-08002B2CF9AE}" pid="8" name="MSIP_Label_5434c4c7-833e-41e4-b0ab-cdb227a2f6f7_ContentBits">
    <vt:lpwstr>0</vt:lpwstr>
  </property>
  <property fmtid="{D5CDD505-2E9C-101B-9397-08002B2CF9AE}" pid="9" name="ContentTypeId">
    <vt:lpwstr>0x010100551477A3375A814A86676B666E2436BD</vt:lpwstr>
  </property>
</Properties>
</file>