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General Instructions" sheetId="3" r:id="rId1"/>
    <sheet name="Combined Estimate" sheetId="1" r:id="rId2"/>
    <sheet name="Inbound Only" sheetId="4" r:id="rId3"/>
    <sheet name="Outbound Only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  <c r="I20" i="5" s="1"/>
  <c r="F18" i="5"/>
  <c r="I18" i="5" s="1"/>
  <c r="F17" i="5"/>
  <c r="I17" i="5" s="1"/>
  <c r="F13" i="5"/>
  <c r="I13" i="5" s="1"/>
  <c r="F10" i="5"/>
  <c r="I10" i="5" s="1"/>
  <c r="C10" i="5"/>
  <c r="H20" i="4"/>
  <c r="F20" i="4"/>
  <c r="G20" i="4" s="1"/>
  <c r="H18" i="4"/>
  <c r="F18" i="4"/>
  <c r="G18" i="4" s="1"/>
  <c r="H17" i="4"/>
  <c r="F17" i="4"/>
  <c r="G17" i="4" s="1"/>
  <c r="H13" i="4"/>
  <c r="F13" i="4"/>
  <c r="G13" i="4" s="1"/>
  <c r="H10" i="4"/>
  <c r="H22" i="4" s="1"/>
  <c r="F10" i="4"/>
  <c r="G10" i="4" s="1"/>
  <c r="G22" i="4" s="1"/>
  <c r="C10" i="4"/>
  <c r="F20" i="1"/>
  <c r="I20" i="1" s="1"/>
  <c r="F18" i="1"/>
  <c r="I18" i="1" s="1"/>
  <c r="F17" i="1"/>
  <c r="I17" i="1" s="1"/>
  <c r="F13" i="1"/>
  <c r="I13" i="1" s="1"/>
  <c r="F10" i="1"/>
  <c r="I10" i="1" s="1"/>
  <c r="C10" i="1"/>
  <c r="I22" i="1" l="1"/>
  <c r="I22" i="5"/>
  <c r="F22" i="1"/>
  <c r="F22" i="5"/>
  <c r="G10" i="1"/>
  <c r="G13" i="1"/>
  <c r="G17" i="1"/>
  <c r="G18" i="1"/>
  <c r="G20" i="1"/>
  <c r="I10" i="4"/>
  <c r="I13" i="4"/>
  <c r="I17" i="4"/>
  <c r="I18" i="4"/>
  <c r="I20" i="4"/>
  <c r="G10" i="5"/>
  <c r="G22" i="5" s="1"/>
  <c r="G13" i="5"/>
  <c r="G17" i="5"/>
  <c r="G18" i="5"/>
  <c r="G20" i="5"/>
  <c r="H20" i="1"/>
  <c r="F22" i="4"/>
  <c r="H10" i="5"/>
  <c r="H13" i="5"/>
  <c r="H17" i="5"/>
  <c r="H18" i="5"/>
  <c r="H20" i="5"/>
  <c r="H10" i="1"/>
  <c r="H22" i="1" s="1"/>
  <c r="H13" i="1"/>
  <c r="H17" i="1"/>
  <c r="H18" i="1"/>
  <c r="I22" i="4" l="1"/>
  <c r="I23" i="4" s="1"/>
  <c r="H22" i="5"/>
  <c r="I23" i="5" s="1"/>
  <c r="G22" i="1"/>
  <c r="I23" i="1" s="1"/>
</calcChain>
</file>

<file path=xl/sharedStrings.xml><?xml version="1.0" encoding="utf-8"?>
<sst xmlns="http://schemas.openxmlformats.org/spreadsheetml/2006/main" count="114" uniqueCount="49">
  <si>
    <t>Number of manual invoices per month
(Includes PDF)</t>
  </si>
  <si>
    <t>Savings based on complexity 
($6-$10/invoice)</t>
  </si>
  <si>
    <t>Total / year</t>
  </si>
  <si>
    <t>Factors Contributing to Manual Complexity</t>
  </si>
  <si>
    <t>- Categorizing it into various nature/groups</t>
  </si>
  <si>
    <t>- Distributing invoices to respective department</t>
  </si>
  <si>
    <t>- Human checking on the line items to match usage &amp; price</t>
  </si>
  <si>
    <t>- Preparing manual payment form and distribute to approvers</t>
  </si>
  <si>
    <t xml:space="preserve">- Manually inputting into system for invoice recording  </t>
  </si>
  <si>
    <t>- Physically filing invoice and storage space considerations</t>
  </si>
  <si>
    <t>- Receiving mail or courier</t>
  </si>
  <si>
    <t>- Scanning hardcopy or printed PDF into system using OCR and check</t>
  </si>
  <si>
    <t>Manpower Savings due to Manual Work</t>
  </si>
  <si>
    <t>Manpower Savings due to Error Handling</t>
  </si>
  <si>
    <t>Percentage of errorneous invoices</t>
  </si>
  <si>
    <t>Cost of handling errors ($4/invoice)
($50-$100/invoice)</t>
  </si>
  <si>
    <t xml:space="preserve">Savings from paper use, postage and storage
</t>
  </si>
  <si>
    <t>Paper and prints</t>
  </si>
  <si>
    <t>Percentage of invoices printed on papers</t>
  </si>
  <si>
    <t>Average papers per invoice</t>
  </si>
  <si>
    <t>Cost per sheet</t>
  </si>
  <si>
    <t>Postage (including envelopes)</t>
  </si>
  <si>
    <t>Storage</t>
  </si>
  <si>
    <t>INBOUND</t>
  </si>
  <si>
    <t>OUTBOUND</t>
  </si>
  <si>
    <t>Year 1</t>
  </si>
  <si>
    <t xml:space="preserve">Year 2 </t>
  </si>
  <si>
    <t>Year 3</t>
  </si>
  <si>
    <t>Percentage</t>
  </si>
  <si>
    <t>Total over 3 years</t>
  </si>
  <si>
    <t>Cost per invoice</t>
  </si>
  <si>
    <t>Instruction for Use</t>
  </si>
  <si>
    <t>Preface</t>
  </si>
  <si>
    <t>This is a planning tool designed to help enterprises estimate the amount financial savings that can be derived from participating in the national e-invoicing initiative</t>
  </si>
  <si>
    <t>The broad benefits are shown in the chart.</t>
  </si>
  <si>
    <t>Fill in the fields marked by yellow colored cells.</t>
  </si>
  <si>
    <t>The estimates are based on several parameters with recommended value gathered from IMDA's study. However, each enterprise's situation is different. You can tweak the value to suit your needs.</t>
  </si>
  <si>
    <t>The worksheets are protected to make editing easier. Should you want to modify the worksheet, you can unprotect the worksheets using the password "Invoice2019"</t>
  </si>
  <si>
    <t>E-Invoicing Benefits Calculator</t>
  </si>
  <si>
    <t>Version</t>
  </si>
  <si>
    <t>a)</t>
  </si>
  <si>
    <t>b)</t>
  </si>
  <si>
    <t>c)</t>
  </si>
  <si>
    <t>d)</t>
  </si>
  <si>
    <t>Maximum % Converted within project period</t>
  </si>
  <si>
    <t>Total number of invoices converted within project period</t>
  </si>
  <si>
    <t>Note: Savings above should have taken into consideration any new costs required for e-invoicing.</t>
  </si>
  <si>
    <t>You can either use the "Combined Estimate" worksheet or the combination of Inbound and Outbound Only worksheets, whichever is easier for you to make you estimates.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</si>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</sst>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\-&quot;$&quot;#,##0"/>
    <numFmt numFmtId="164" formatCode="&quot;$&quot;#,##0.0;[Red]\-&quot;$&quot;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0" fillId="0" borderId="1" xfId="0" applyBorder="1"/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0" borderId="8" xfId="0" applyBorder="1"/>
    <xf numFmtId="6" fontId="0" fillId="0" borderId="9" xfId="0" applyNumberFormat="1" applyBorder="1"/>
    <xf numFmtId="0" fontId="1" fillId="0" borderId="3" xfId="0" quotePrefix="1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5" xfId="0" quotePrefix="1" applyFont="1" applyBorder="1"/>
    <xf numFmtId="0" fontId="1" fillId="0" borderId="7" xfId="0" applyFont="1" applyBorder="1"/>
    <xf numFmtId="0" fontId="0" fillId="2" borderId="8" xfId="0" applyFill="1" applyBorder="1"/>
    <xf numFmtId="0" fontId="0" fillId="2" borderId="9" xfId="0" applyFill="1" applyBorder="1"/>
    <xf numFmtId="0" fontId="3" fillId="0" borderId="0" xfId="0" applyFont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6" fontId="0" fillId="0" borderId="0" xfId="0" applyNumberFormat="1" applyBorder="1"/>
    <xf numFmtId="0" fontId="0" fillId="0" borderId="12" xfId="0" applyBorder="1"/>
    <xf numFmtId="6" fontId="0" fillId="0" borderId="12" xfId="0" applyNumberFormat="1" applyBorder="1"/>
    <xf numFmtId="0" fontId="0" fillId="0" borderId="13" xfId="0" applyBorder="1"/>
    <xf numFmtId="6" fontId="0" fillId="0" borderId="10" xfId="0" applyNumberFormat="1" applyBorder="1"/>
    <xf numFmtId="0" fontId="0" fillId="0" borderId="11" xfId="0" applyBorder="1"/>
    <xf numFmtId="0" fontId="0" fillId="0" borderId="14" xfId="0" applyBorder="1"/>
    <xf numFmtId="0" fontId="0" fillId="0" borderId="9" xfId="0" applyBorder="1" applyAlignment="1">
      <alignment horizontal="right"/>
    </xf>
    <xf numFmtId="0" fontId="5" fillId="0" borderId="0" xfId="0" applyFont="1"/>
    <xf numFmtId="9" fontId="0" fillId="4" borderId="11" xfId="1" applyFont="1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9" fontId="0" fillId="4" borderId="0" xfId="1" applyFont="1" applyFill="1" applyBorder="1" applyAlignment="1" applyProtection="1">
      <alignment horizontal="center"/>
      <protection locked="0"/>
    </xf>
    <xf numFmtId="9" fontId="0" fillId="4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4" borderId="0" xfId="0" applyNumberFormat="1" applyFill="1" applyBorder="1" applyAlignment="1" applyProtection="1">
      <alignment horizontal="center"/>
      <protection locked="0"/>
    </xf>
    <xf numFmtId="165" fontId="0" fillId="4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4" fillId="0" borderId="15" xfId="0" applyFont="1" applyBorder="1"/>
    <xf numFmtId="0" fontId="0" fillId="0" borderId="0" xfId="0" quotePrefix="1" applyAlignment="1">
      <alignment horizontal="left"/>
    </xf>
    <xf numFmtId="0" fontId="0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1569721</xdr:colOff>
      <xdr:row>4</xdr:row>
      <xdr:rowOff>189228</xdr:rowOff>
    </xdr:from>
    <xdr:to>
      <xdr:col>1</xdr:col>
      <xdr:colOff>4137660</xdr:colOff>
      <xdr:row>4</xdr:row>
      <xdr:rowOff>1610942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9321" y="1309368"/>
          <a:ext cx="2567939" cy="1421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10" workbookViewId="0">
      <selection activeCell="B16" sqref="B16"/>
    </sheetView>
  </sheetViews>
  <sheetFormatPr defaultRowHeight="15" x14ac:dyDescent="0.25"/>
  <cols>
    <col min="2" max="2" width="94.28515625" customWidth="1"/>
  </cols>
  <sheetData>
    <row r="1" spans="1:2" ht="24" customHeight="1" x14ac:dyDescent="0.35">
      <c r="B1" s="38" t="s">
        <v>38</v>
      </c>
    </row>
    <row r="2" spans="1:2" ht="15.75" thickBot="1" x14ac:dyDescent="0.3">
      <c r="B2" s="47" t="s">
        <v>32</v>
      </c>
    </row>
    <row r="3" spans="1:2" ht="40.15" customHeight="1" x14ac:dyDescent="0.25">
      <c r="B3" s="46" t="s">
        <v>33</v>
      </c>
    </row>
    <row r="4" spans="1:2" ht="19.149999999999999" customHeight="1" x14ac:dyDescent="0.25">
      <c r="B4" t="s">
        <v>34</v>
      </c>
    </row>
    <row r="5" spans="1:2" ht="141" customHeight="1" x14ac:dyDescent="0.25"/>
    <row r="7" spans="1:2" ht="15.75" thickBot="1" x14ac:dyDescent="0.3">
      <c r="B7" s="47" t="s">
        <v>31</v>
      </c>
    </row>
    <row r="9" spans="1:2" x14ac:dyDescent="0.25">
      <c r="A9" s="27" t="s">
        <v>40</v>
      </c>
      <c r="B9" t="s">
        <v>35</v>
      </c>
    </row>
    <row r="10" spans="1:2" ht="30" x14ac:dyDescent="0.25">
      <c r="A10" s="27" t="s">
        <v>41</v>
      </c>
      <c r="B10" s="46" t="s">
        <v>36</v>
      </c>
    </row>
    <row r="11" spans="1:2" ht="30" x14ac:dyDescent="0.25">
      <c r="A11" s="27" t="s">
        <v>42</v>
      </c>
      <c r="B11" s="46" t="s">
        <v>47</v>
      </c>
    </row>
    <row r="12" spans="1:2" ht="30" x14ac:dyDescent="0.25">
      <c r="A12" s="27" t="s">
        <v>43</v>
      </c>
      <c r="B12" s="46" t="s">
        <v>37</v>
      </c>
    </row>
    <row r="16" spans="1:2" ht="15.75" thickBot="1" x14ac:dyDescent="0.3">
      <c r="B16" s="47" t="s">
        <v>39</v>
      </c>
    </row>
    <row r="17" spans="2:2" x14ac:dyDescent="0.25">
      <c r="B17" s="48" t="s">
        <v>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6"/>
  <sheetViews>
    <sheetView topLeftCell="A4" zoomScale="86" zoomScaleNormal="86" workbookViewId="0">
      <selection activeCell="C14" sqref="C14:C15"/>
    </sheetView>
  </sheetViews>
  <sheetFormatPr defaultRowHeight="15" x14ac:dyDescent="0.25"/>
  <cols>
    <col min="2" max="2" width="36.28515625" customWidth="1"/>
    <col min="3" max="3" width="28.28515625" customWidth="1"/>
    <col min="4" max="4" width="17.42578125" style="1" customWidth="1"/>
    <col min="5" max="5" width="16.7109375" customWidth="1"/>
    <col min="6" max="6" width="20.85546875" customWidth="1"/>
    <col min="7" max="9" width="13.7109375" customWidth="1"/>
  </cols>
  <sheetData>
    <row r="3" spans="2:9" ht="15.75" thickBot="1" x14ac:dyDescent="0.3">
      <c r="G3" s="26" t="s">
        <v>25</v>
      </c>
      <c r="H3" s="26" t="s">
        <v>26</v>
      </c>
      <c r="I3" s="26" t="s">
        <v>27</v>
      </c>
    </row>
    <row r="4" spans="2:9" ht="15.75" thickBot="1" x14ac:dyDescent="0.3">
      <c r="F4" s="27" t="s">
        <v>28</v>
      </c>
      <c r="G4" s="39">
        <v>0.3</v>
      </c>
      <c r="H4" s="39">
        <v>0.7</v>
      </c>
      <c r="I4" s="39">
        <v>1</v>
      </c>
    </row>
    <row r="5" spans="2:9" ht="45" customHeight="1" x14ac:dyDescent="0.25">
      <c r="B5" s="3"/>
      <c r="C5" s="4" t="s">
        <v>0</v>
      </c>
      <c r="D5" s="4" t="s">
        <v>1</v>
      </c>
      <c r="E5" s="5"/>
      <c r="F5" s="29" t="s">
        <v>2</v>
      </c>
      <c r="G5" s="35"/>
      <c r="H5" s="35"/>
      <c r="I5" s="35"/>
    </row>
    <row r="6" spans="2:9" x14ac:dyDescent="0.25">
      <c r="B6" s="6" t="s">
        <v>12</v>
      </c>
      <c r="C6" s="40">
        <v>7000</v>
      </c>
      <c r="E6" s="8"/>
      <c r="F6" s="30"/>
      <c r="G6" s="31"/>
      <c r="H6" s="31"/>
      <c r="I6" s="31"/>
    </row>
    <row r="7" spans="2:9" ht="30" x14ac:dyDescent="0.25">
      <c r="B7" s="6"/>
      <c r="C7" s="28" t="s">
        <v>44</v>
      </c>
      <c r="D7" s="8"/>
      <c r="E7" s="8"/>
      <c r="F7" s="30"/>
      <c r="G7" s="31"/>
      <c r="H7" s="31"/>
      <c r="I7" s="31"/>
    </row>
    <row r="8" spans="2:9" x14ac:dyDescent="0.25">
      <c r="B8" s="6"/>
      <c r="C8" s="41">
        <v>0.7</v>
      </c>
      <c r="D8" s="8"/>
      <c r="E8" s="8"/>
      <c r="F8" s="30"/>
      <c r="G8" s="31"/>
      <c r="H8" s="31"/>
      <c r="I8" s="31"/>
    </row>
    <row r="9" spans="2:9" ht="45" x14ac:dyDescent="0.25">
      <c r="B9" s="6"/>
      <c r="C9" s="28" t="s">
        <v>45</v>
      </c>
      <c r="D9" s="8"/>
      <c r="E9" s="8"/>
      <c r="F9" s="30"/>
      <c r="G9" s="31"/>
      <c r="H9" s="31"/>
      <c r="I9" s="31"/>
    </row>
    <row r="10" spans="2:9" x14ac:dyDescent="0.25">
      <c r="B10" s="6"/>
      <c r="C10" s="40">
        <f>C6*C8</f>
        <v>4900</v>
      </c>
      <c r="D10" s="45">
        <v>8</v>
      </c>
      <c r="E10" s="8"/>
      <c r="F10" s="30">
        <f>C10*D10*12</f>
        <v>470400</v>
      </c>
      <c r="G10" s="32">
        <f>G$4*$F10</f>
        <v>141120</v>
      </c>
      <c r="H10" s="32">
        <f t="shared" ref="H10:I10" si="0">H$4*$F10</f>
        <v>329280</v>
      </c>
      <c r="I10" s="32">
        <f t="shared" si="0"/>
        <v>470400</v>
      </c>
    </row>
    <row r="11" spans="2:9" ht="15.75" thickBot="1" x14ac:dyDescent="0.3">
      <c r="B11" s="9"/>
      <c r="C11" s="10"/>
      <c r="D11" s="11"/>
      <c r="E11" s="10"/>
      <c r="F11" s="10"/>
      <c r="G11" s="33"/>
      <c r="H11" s="33"/>
      <c r="I11" s="33"/>
    </row>
    <row r="12" spans="2:9" ht="46.15" customHeight="1" x14ac:dyDescent="0.25">
      <c r="B12" s="3"/>
      <c r="C12" s="4" t="s">
        <v>14</v>
      </c>
      <c r="D12" s="4" t="s">
        <v>15</v>
      </c>
      <c r="E12" s="5"/>
      <c r="F12" s="5"/>
      <c r="G12" s="35"/>
      <c r="H12" s="35"/>
      <c r="I12" s="35"/>
    </row>
    <row r="13" spans="2:9" x14ac:dyDescent="0.25">
      <c r="B13" s="6" t="s">
        <v>13</v>
      </c>
      <c r="C13" s="42">
        <v>0.15</v>
      </c>
      <c r="D13" s="40">
        <v>72</v>
      </c>
      <c r="E13" s="8"/>
      <c r="F13" s="30">
        <f>C10*C13*D13*12</f>
        <v>635040</v>
      </c>
      <c r="G13" s="32">
        <f>G$4*$F13</f>
        <v>190512</v>
      </c>
      <c r="H13" s="32">
        <f t="shared" ref="H13:I13" si="1">H$4*$F13</f>
        <v>444528</v>
      </c>
      <c r="I13" s="32">
        <f t="shared" si="1"/>
        <v>635040</v>
      </c>
    </row>
    <row r="14" spans="2:9" x14ac:dyDescent="0.25">
      <c r="B14" s="6"/>
      <c r="C14" s="8"/>
      <c r="D14" s="7"/>
      <c r="E14" s="8"/>
      <c r="F14" s="8"/>
      <c r="G14" s="31"/>
      <c r="H14" s="31"/>
      <c r="I14" s="31"/>
    </row>
    <row r="15" spans="2:9" ht="15.75" thickBot="1" x14ac:dyDescent="0.3">
      <c r="B15" s="9"/>
      <c r="C15" s="10"/>
      <c r="D15" s="11"/>
      <c r="E15" s="10"/>
      <c r="F15" s="10"/>
      <c r="G15" s="33"/>
      <c r="H15" s="33"/>
      <c r="I15" s="33"/>
    </row>
    <row r="16" spans="2:9" ht="45" x14ac:dyDescent="0.25">
      <c r="B16" s="12" t="s">
        <v>16</v>
      </c>
      <c r="C16" s="4" t="s">
        <v>18</v>
      </c>
      <c r="D16" s="4" t="s">
        <v>19</v>
      </c>
      <c r="E16" s="4" t="s">
        <v>20</v>
      </c>
      <c r="F16" s="5"/>
      <c r="G16" s="31"/>
      <c r="H16" s="31"/>
      <c r="I16" s="31"/>
    </row>
    <row r="17" spans="2:9" x14ac:dyDescent="0.25">
      <c r="B17" s="13" t="s">
        <v>17</v>
      </c>
      <c r="C17" s="42">
        <v>1</v>
      </c>
      <c r="D17" s="40">
        <v>1.5</v>
      </c>
      <c r="E17" s="40">
        <v>0.15</v>
      </c>
      <c r="F17" s="30">
        <f>C10*C17*D17*E17*12</f>
        <v>13230</v>
      </c>
      <c r="G17" s="32">
        <f>G$4*$F17</f>
        <v>3969</v>
      </c>
      <c r="H17" s="32">
        <f t="shared" ref="H17:I20" si="2">H$4*$F17</f>
        <v>9261</v>
      </c>
      <c r="I17" s="32">
        <f t="shared" si="2"/>
        <v>13230</v>
      </c>
    </row>
    <row r="18" spans="2:9" x14ac:dyDescent="0.25">
      <c r="B18" s="13" t="s">
        <v>21</v>
      </c>
      <c r="C18" s="42">
        <v>1</v>
      </c>
      <c r="D18" s="7"/>
      <c r="E18" s="40">
        <v>0.5</v>
      </c>
      <c r="F18" s="30">
        <f>C10*C18*E18*12</f>
        <v>29400</v>
      </c>
      <c r="G18" s="32">
        <f>G$4*$F18</f>
        <v>8820</v>
      </c>
      <c r="H18" s="32">
        <f t="shared" si="2"/>
        <v>20580</v>
      </c>
      <c r="I18" s="32">
        <f t="shared" si="2"/>
        <v>29400</v>
      </c>
    </row>
    <row r="19" spans="2:9" ht="36.6" customHeight="1" x14ac:dyDescent="0.25">
      <c r="B19" s="6"/>
      <c r="C19" s="43"/>
      <c r="D19" s="14"/>
      <c r="E19" s="15" t="s">
        <v>30</v>
      </c>
      <c r="F19" s="8"/>
      <c r="G19" s="31"/>
      <c r="H19" s="31"/>
      <c r="I19" s="31"/>
    </row>
    <row r="20" spans="2:9" x14ac:dyDescent="0.25">
      <c r="B20" s="13" t="s">
        <v>22</v>
      </c>
      <c r="C20" s="7"/>
      <c r="D20" s="7"/>
      <c r="E20" s="44">
        <v>1.5</v>
      </c>
      <c r="F20" s="30">
        <f>C10*E20*12</f>
        <v>88200</v>
      </c>
      <c r="G20" s="32">
        <f>G$4*$F20</f>
        <v>26460</v>
      </c>
      <c r="H20" s="32">
        <f t="shared" si="2"/>
        <v>61739.999999999993</v>
      </c>
      <c r="I20" s="32">
        <f t="shared" si="2"/>
        <v>88200</v>
      </c>
    </row>
    <row r="21" spans="2:9" ht="15.75" thickBot="1" x14ac:dyDescent="0.3">
      <c r="B21" s="9"/>
      <c r="C21" s="10"/>
      <c r="D21" s="11"/>
      <c r="E21" s="10"/>
      <c r="F21" s="10"/>
      <c r="G21" s="33"/>
      <c r="H21" s="31"/>
      <c r="I21" s="31"/>
    </row>
    <row r="22" spans="2:9" ht="15.75" thickBot="1" x14ac:dyDescent="0.3">
      <c r="E22" s="16" t="s">
        <v>2</v>
      </c>
      <c r="F22" s="17">
        <f>SUM(F7:F21)</f>
        <v>1236270</v>
      </c>
      <c r="G22" s="17">
        <f t="shared" ref="G22:I22" si="3">SUM(G7:G21)</f>
        <v>370881</v>
      </c>
      <c r="H22" s="34">
        <f t="shared" si="3"/>
        <v>865389</v>
      </c>
      <c r="I22" s="34">
        <f t="shared" si="3"/>
        <v>1236270</v>
      </c>
    </row>
    <row r="23" spans="2:9" ht="15.75" thickBot="1" x14ac:dyDescent="0.3">
      <c r="E23" s="16"/>
      <c r="F23" s="36"/>
      <c r="G23" s="36"/>
      <c r="H23" s="37" t="s">
        <v>29</v>
      </c>
      <c r="I23" s="34">
        <f>G22+H22+I22</f>
        <v>2472540</v>
      </c>
    </row>
    <row r="25" spans="2:9" ht="15.75" thickBot="1" x14ac:dyDescent="0.3"/>
    <row r="26" spans="2:9" ht="15.75" thickBot="1" x14ac:dyDescent="0.3">
      <c r="B26" s="23" t="s">
        <v>3</v>
      </c>
      <c r="C26" s="24"/>
    </row>
    <row r="27" spans="2:9" x14ac:dyDescent="0.25">
      <c r="B27" s="18" t="s">
        <v>10</v>
      </c>
      <c r="C27" s="19"/>
    </row>
    <row r="28" spans="2:9" x14ac:dyDescent="0.25">
      <c r="B28" s="20" t="s">
        <v>4</v>
      </c>
      <c r="C28" s="19"/>
    </row>
    <row r="29" spans="2:9" x14ac:dyDescent="0.25">
      <c r="B29" s="20" t="s">
        <v>5</v>
      </c>
      <c r="C29" s="19"/>
    </row>
    <row r="30" spans="2:9" x14ac:dyDescent="0.25">
      <c r="B30" s="20" t="s">
        <v>6</v>
      </c>
      <c r="C30" s="19"/>
    </row>
    <row r="31" spans="2:9" x14ac:dyDescent="0.25">
      <c r="B31" s="18" t="s">
        <v>7</v>
      </c>
      <c r="C31" s="19"/>
    </row>
    <row r="32" spans="2:9" x14ac:dyDescent="0.25">
      <c r="B32" s="18" t="s">
        <v>11</v>
      </c>
      <c r="C32" s="19"/>
    </row>
    <row r="33" spans="2:3" ht="14.65" x14ac:dyDescent="0.4">
      <c r="B33" s="18" t="s">
        <v>8</v>
      </c>
      <c r="C33" s="19"/>
    </row>
    <row r="34" spans="2:3" thickBot="1" x14ac:dyDescent="0.45">
      <c r="B34" s="21" t="s">
        <v>9</v>
      </c>
      <c r="C34" s="22"/>
    </row>
    <row r="35" spans="2:3" ht="14.65" x14ac:dyDescent="0.4">
      <c r="B35" s="2"/>
    </row>
    <row r="36" spans="2:3" ht="14.65" x14ac:dyDescent="0.4">
      <c r="B36" s="49" t="s">
        <v>46</v>
      </c>
    </row>
  </sheetData>
  <sheetProtection algorithmName="SHA-512" hashValue="ZEJZYroBdLrNL52mGIYmSKqy9XYKSOhEQe6OGYyqvI0K6O8ohPSCDrysenJl3ft6D0381FOeAcbJp4JAlkNhEA==" saltValue="j4dbXDCyKKTn4nM/8bj6LQ==" spinCount="100000" sheet="1" objects="1" scenarios="1"/>
  <pageMargins left="0.7" right="0.7" top="0.75" bottom="0.75" header="0.3" footer="0.3"/>
  <pageSetup paperSize="9" orientation="portrait" r:id="rId1"/>
  <ignoredErrors>
    <ignoredError sqref="C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zoomScale="86" zoomScaleNormal="86" workbookViewId="0">
      <selection activeCell="C14" sqref="C14:C15"/>
    </sheetView>
  </sheetViews>
  <sheetFormatPr defaultRowHeight="15" x14ac:dyDescent="0.25"/>
  <cols>
    <col min="2" max="2" width="36.28515625" customWidth="1"/>
    <col min="3" max="3" width="28.28515625" customWidth="1"/>
    <col min="4" max="4" width="17.42578125" style="1" customWidth="1"/>
    <col min="5" max="5" width="16.7109375" customWidth="1"/>
    <col min="6" max="6" width="20.85546875" customWidth="1"/>
    <col min="7" max="9" width="13.85546875" customWidth="1"/>
  </cols>
  <sheetData>
    <row r="2" spans="2:9" ht="23.25" x14ac:dyDescent="0.35">
      <c r="B2" s="25" t="s">
        <v>23</v>
      </c>
    </row>
    <row r="3" spans="2:9" ht="15.75" thickBot="1" x14ac:dyDescent="0.3">
      <c r="G3" s="26" t="s">
        <v>25</v>
      </c>
      <c r="H3" s="26" t="s">
        <v>26</v>
      </c>
      <c r="I3" s="26" t="s">
        <v>27</v>
      </c>
    </row>
    <row r="4" spans="2:9" ht="15.75" thickBot="1" x14ac:dyDescent="0.3">
      <c r="F4" s="27" t="s">
        <v>28</v>
      </c>
      <c r="G4" s="39">
        <v>0.3</v>
      </c>
      <c r="H4" s="39">
        <v>0.7</v>
      </c>
      <c r="I4" s="39">
        <v>1</v>
      </c>
    </row>
    <row r="5" spans="2:9" ht="45" customHeight="1" x14ac:dyDescent="0.25">
      <c r="B5" s="3"/>
      <c r="C5" s="4" t="s">
        <v>0</v>
      </c>
      <c r="D5" s="4" t="s">
        <v>1</v>
      </c>
      <c r="E5" s="5"/>
      <c r="F5" s="29" t="s">
        <v>2</v>
      </c>
      <c r="G5" s="35"/>
      <c r="H5" s="35"/>
      <c r="I5" s="35"/>
    </row>
    <row r="6" spans="2:9" x14ac:dyDescent="0.25">
      <c r="B6" s="6" t="s">
        <v>12</v>
      </c>
      <c r="C6" s="40">
        <v>5000</v>
      </c>
      <c r="E6" s="8"/>
      <c r="F6" s="30"/>
      <c r="G6" s="31"/>
      <c r="H6" s="31"/>
      <c r="I6" s="31"/>
    </row>
    <row r="7" spans="2:9" ht="30" x14ac:dyDescent="0.25">
      <c r="B7" s="6"/>
      <c r="C7" s="28" t="s">
        <v>44</v>
      </c>
      <c r="D7" s="8"/>
      <c r="E7" s="8"/>
      <c r="F7" s="30"/>
      <c r="G7" s="31"/>
      <c r="H7" s="31"/>
      <c r="I7" s="31"/>
    </row>
    <row r="8" spans="2:9" ht="20.65" customHeight="1" x14ac:dyDescent="0.25">
      <c r="B8" s="6"/>
      <c r="C8" s="41">
        <v>0.7</v>
      </c>
      <c r="D8" s="8"/>
      <c r="E8" s="8"/>
      <c r="F8" s="30"/>
      <c r="G8" s="31"/>
      <c r="H8" s="31"/>
      <c r="I8" s="31"/>
    </row>
    <row r="9" spans="2:9" ht="45" x14ac:dyDescent="0.25">
      <c r="B9" s="6"/>
      <c r="C9" s="28" t="s">
        <v>45</v>
      </c>
      <c r="D9" s="8"/>
      <c r="E9" s="8"/>
      <c r="F9" s="30"/>
      <c r="G9" s="31"/>
      <c r="H9" s="31"/>
      <c r="I9" s="31"/>
    </row>
    <row r="10" spans="2:9" x14ac:dyDescent="0.25">
      <c r="B10" s="6"/>
      <c r="C10" s="40">
        <f>C6*C8</f>
        <v>3500</v>
      </c>
      <c r="D10" s="45">
        <v>8</v>
      </c>
      <c r="E10" s="8"/>
      <c r="F10" s="30">
        <f>C10*D10*12</f>
        <v>336000</v>
      </c>
      <c r="G10" s="32">
        <f>G$4*$F10</f>
        <v>100800</v>
      </c>
      <c r="H10" s="32">
        <f t="shared" ref="H10:I10" si="0">H$4*$F10</f>
        <v>235199.99999999997</v>
      </c>
      <c r="I10" s="32">
        <f t="shared" si="0"/>
        <v>336000</v>
      </c>
    </row>
    <row r="11" spans="2:9" ht="15.75" thickBot="1" x14ac:dyDescent="0.3">
      <c r="B11" s="9"/>
      <c r="C11" s="10"/>
      <c r="D11" s="11"/>
      <c r="E11" s="10"/>
      <c r="F11" s="10"/>
      <c r="G11" s="33"/>
      <c r="H11" s="33"/>
      <c r="I11" s="33"/>
    </row>
    <row r="12" spans="2:9" ht="75" x14ac:dyDescent="0.25">
      <c r="B12" s="3"/>
      <c r="C12" s="4" t="s">
        <v>14</v>
      </c>
      <c r="D12" s="4" t="s">
        <v>15</v>
      </c>
      <c r="E12" s="5"/>
      <c r="F12" s="5"/>
      <c r="G12" s="35"/>
      <c r="H12" s="35"/>
      <c r="I12" s="35"/>
    </row>
    <row r="13" spans="2:9" x14ac:dyDescent="0.25">
      <c r="B13" s="6" t="s">
        <v>13</v>
      </c>
      <c r="C13" s="42">
        <v>0.15</v>
      </c>
      <c r="D13" s="40">
        <v>72</v>
      </c>
      <c r="E13" s="8"/>
      <c r="F13" s="30">
        <f>C10*C13*D13*12</f>
        <v>453600</v>
      </c>
      <c r="G13" s="32">
        <f>G$4*$F13</f>
        <v>136080</v>
      </c>
      <c r="H13" s="32">
        <f t="shared" ref="H13:I13" si="1">H$4*$F13</f>
        <v>317520</v>
      </c>
      <c r="I13" s="32">
        <f t="shared" si="1"/>
        <v>453600</v>
      </c>
    </row>
    <row r="14" spans="2:9" x14ac:dyDescent="0.25">
      <c r="B14" s="6"/>
      <c r="C14" s="8"/>
      <c r="D14" s="7"/>
      <c r="E14" s="8"/>
      <c r="F14" s="8"/>
      <c r="G14" s="31"/>
      <c r="H14" s="31"/>
      <c r="I14" s="31"/>
    </row>
    <row r="15" spans="2:9" ht="36.6" customHeight="1" thickBot="1" x14ac:dyDescent="0.3">
      <c r="B15" s="9"/>
      <c r="C15" s="10"/>
      <c r="D15" s="11"/>
      <c r="E15" s="10"/>
      <c r="F15" s="10"/>
      <c r="G15" s="33"/>
      <c r="H15" s="33"/>
      <c r="I15" s="33"/>
    </row>
    <row r="16" spans="2:9" ht="45" x14ac:dyDescent="0.25">
      <c r="B16" s="12" t="s">
        <v>16</v>
      </c>
      <c r="C16" s="4" t="s">
        <v>18</v>
      </c>
      <c r="D16" s="4" t="s">
        <v>19</v>
      </c>
      <c r="E16" s="4" t="s">
        <v>20</v>
      </c>
      <c r="F16" s="5"/>
      <c r="G16" s="31"/>
      <c r="H16" s="31"/>
      <c r="I16" s="31"/>
    </row>
    <row r="17" spans="2:9" x14ac:dyDescent="0.25">
      <c r="B17" s="13" t="s">
        <v>17</v>
      </c>
      <c r="C17" s="42">
        <v>1</v>
      </c>
      <c r="D17" s="40">
        <v>1.5</v>
      </c>
      <c r="E17" s="40">
        <v>0.15</v>
      </c>
      <c r="F17" s="30">
        <f>C10*C17*D17*E17*12</f>
        <v>9450</v>
      </c>
      <c r="G17" s="32">
        <f>G$4*$F17</f>
        <v>2835</v>
      </c>
      <c r="H17" s="32">
        <f t="shared" ref="H17:I20" si="2">H$4*$F17</f>
        <v>6615</v>
      </c>
      <c r="I17" s="32">
        <f t="shared" si="2"/>
        <v>9450</v>
      </c>
    </row>
    <row r="18" spans="2:9" x14ac:dyDescent="0.25">
      <c r="B18" s="13" t="s">
        <v>21</v>
      </c>
      <c r="C18" s="42">
        <v>1</v>
      </c>
      <c r="D18" s="7"/>
      <c r="E18" s="40">
        <v>0.5</v>
      </c>
      <c r="F18" s="30">
        <f>C10*C18*E18*12</f>
        <v>21000</v>
      </c>
      <c r="G18" s="32">
        <f>G$4*$F18</f>
        <v>6300</v>
      </c>
      <c r="H18" s="32">
        <f t="shared" si="2"/>
        <v>14699.999999999998</v>
      </c>
      <c r="I18" s="32">
        <f t="shared" si="2"/>
        <v>21000</v>
      </c>
    </row>
    <row r="19" spans="2:9" x14ac:dyDescent="0.25">
      <c r="B19" s="6"/>
      <c r="C19" s="7"/>
      <c r="D19" s="14"/>
      <c r="E19" s="15" t="s">
        <v>30</v>
      </c>
      <c r="F19" s="8"/>
      <c r="G19" s="31"/>
      <c r="H19" s="31"/>
      <c r="I19" s="31"/>
    </row>
    <row r="20" spans="2:9" x14ac:dyDescent="0.25">
      <c r="B20" s="13" t="s">
        <v>22</v>
      </c>
      <c r="C20" s="7"/>
      <c r="D20" s="7"/>
      <c r="E20" s="44">
        <v>1.5</v>
      </c>
      <c r="F20" s="30">
        <f>C10*E20*12</f>
        <v>63000</v>
      </c>
      <c r="G20" s="32">
        <f>G$4*$F20</f>
        <v>18900</v>
      </c>
      <c r="H20" s="32">
        <f t="shared" si="2"/>
        <v>44100</v>
      </c>
      <c r="I20" s="32">
        <f t="shared" si="2"/>
        <v>63000</v>
      </c>
    </row>
    <row r="21" spans="2:9" ht="15.75" thickBot="1" x14ac:dyDescent="0.3">
      <c r="B21" s="9"/>
      <c r="C21" s="10"/>
      <c r="D21" s="11"/>
      <c r="E21" s="10"/>
      <c r="F21" s="10"/>
      <c r="G21" s="33"/>
      <c r="H21" s="31"/>
      <c r="I21" s="31"/>
    </row>
    <row r="22" spans="2:9" ht="15.75" thickBot="1" x14ac:dyDescent="0.3">
      <c r="E22" s="16" t="s">
        <v>2</v>
      </c>
      <c r="F22" s="17">
        <f>SUM(F7:F21)</f>
        <v>883050</v>
      </c>
      <c r="G22" s="17">
        <f t="shared" ref="G22:I22" si="3">SUM(G7:G21)</f>
        <v>264915</v>
      </c>
      <c r="H22" s="34">
        <f t="shared" si="3"/>
        <v>618135</v>
      </c>
      <c r="I22" s="34">
        <f t="shared" si="3"/>
        <v>883050</v>
      </c>
    </row>
    <row r="23" spans="2:9" ht="15.75" thickBot="1" x14ac:dyDescent="0.3">
      <c r="E23" s="16"/>
      <c r="F23" s="36"/>
      <c r="G23" s="36"/>
      <c r="H23" s="37" t="s">
        <v>29</v>
      </c>
      <c r="I23" s="34">
        <f>G22+H22+I22</f>
        <v>1766100</v>
      </c>
    </row>
    <row r="25" spans="2:9" ht="15.75" thickBot="1" x14ac:dyDescent="0.3"/>
    <row r="26" spans="2:9" ht="15.75" thickBot="1" x14ac:dyDescent="0.3">
      <c r="B26" s="23" t="s">
        <v>3</v>
      </c>
      <c r="C26" s="24"/>
    </row>
    <row r="27" spans="2:9" x14ac:dyDescent="0.25">
      <c r="B27" s="18" t="s">
        <v>10</v>
      </c>
      <c r="C27" s="19"/>
    </row>
    <row r="28" spans="2:9" x14ac:dyDescent="0.25">
      <c r="B28" s="20" t="s">
        <v>4</v>
      </c>
      <c r="C28" s="19"/>
    </row>
    <row r="29" spans="2:9" ht="14.65" x14ac:dyDescent="0.4">
      <c r="B29" s="20" t="s">
        <v>5</v>
      </c>
      <c r="C29" s="19"/>
    </row>
    <row r="30" spans="2:9" ht="14.65" x14ac:dyDescent="0.4">
      <c r="B30" s="20" t="s">
        <v>6</v>
      </c>
      <c r="C30" s="19"/>
    </row>
    <row r="31" spans="2:9" ht="14.65" x14ac:dyDescent="0.4">
      <c r="B31" s="18" t="s">
        <v>7</v>
      </c>
      <c r="C31" s="19"/>
    </row>
    <row r="32" spans="2:9" ht="14.65" x14ac:dyDescent="0.4">
      <c r="B32" s="18" t="s">
        <v>11</v>
      </c>
      <c r="C32" s="19"/>
    </row>
    <row r="33" spans="2:3" ht="14.65" x14ac:dyDescent="0.4">
      <c r="B33" s="18" t="s">
        <v>8</v>
      </c>
      <c r="C33" s="19"/>
    </row>
    <row r="34" spans="2:3" thickBot="1" x14ac:dyDescent="0.45">
      <c r="B34" s="21" t="s">
        <v>9</v>
      </c>
      <c r="C34" s="22"/>
    </row>
    <row r="35" spans="2:3" x14ac:dyDescent="0.25">
      <c r="B35" s="2"/>
    </row>
  </sheetData>
  <sheetProtection algorithmName="SHA-512" hashValue="ka/somRzI6e5KjtNO16q0m0MsN0vgsl7QpvECUkJGPzHVEWpJC1rJRQnoENY1WDPRI4FUDSl3Ap0BaKS/c7Ofg==" saltValue="HW8kABzzlASpJCI94J0X9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abSelected="1" zoomScale="89" zoomScaleNormal="89" workbookViewId="0">
      <selection activeCell="C14" sqref="C14:C15"/>
    </sheetView>
  </sheetViews>
  <sheetFormatPr defaultRowHeight="15" x14ac:dyDescent="0.25"/>
  <cols>
    <col min="2" max="2" width="36.28515625" customWidth="1"/>
    <col min="3" max="3" width="28.28515625" customWidth="1"/>
    <col min="4" max="4" width="17.42578125" style="1" customWidth="1"/>
    <col min="5" max="5" width="16.7109375" customWidth="1"/>
    <col min="6" max="6" width="20.85546875" customWidth="1"/>
    <col min="7" max="9" width="13" customWidth="1"/>
  </cols>
  <sheetData>
    <row r="2" spans="2:9" ht="23.25" x14ac:dyDescent="0.35">
      <c r="B2" s="25" t="s">
        <v>24</v>
      </c>
    </row>
    <row r="3" spans="2:9" ht="15.75" thickBot="1" x14ac:dyDescent="0.3">
      <c r="G3" s="26" t="s">
        <v>25</v>
      </c>
      <c r="H3" s="26" t="s">
        <v>26</v>
      </c>
      <c r="I3" s="26" t="s">
        <v>27</v>
      </c>
    </row>
    <row r="4" spans="2:9" ht="15.75" thickBot="1" x14ac:dyDescent="0.3">
      <c r="F4" s="27" t="s">
        <v>28</v>
      </c>
      <c r="G4" s="39">
        <v>0.3</v>
      </c>
      <c r="H4" s="39">
        <v>0.7</v>
      </c>
      <c r="I4" s="39">
        <v>1</v>
      </c>
    </row>
    <row r="5" spans="2:9" ht="45" customHeight="1" x14ac:dyDescent="0.25">
      <c r="B5" s="3"/>
      <c r="C5" s="4" t="s">
        <v>0</v>
      </c>
      <c r="D5" s="4" t="s">
        <v>1</v>
      </c>
      <c r="E5" s="5"/>
      <c r="F5" s="29" t="s">
        <v>2</v>
      </c>
      <c r="G5" s="35"/>
      <c r="H5" s="35"/>
      <c r="I5" s="35"/>
    </row>
    <row r="6" spans="2:9" x14ac:dyDescent="0.25">
      <c r="B6" s="6" t="s">
        <v>12</v>
      </c>
      <c r="C6" s="40">
        <v>5000</v>
      </c>
      <c r="E6" s="8"/>
      <c r="F6" s="30"/>
      <c r="G6" s="31"/>
      <c r="H6" s="31"/>
      <c r="I6" s="31"/>
    </row>
    <row r="7" spans="2:9" ht="30" x14ac:dyDescent="0.25">
      <c r="B7" s="6"/>
      <c r="C7" s="28" t="s">
        <v>44</v>
      </c>
      <c r="D7" s="8"/>
      <c r="E7" s="8"/>
      <c r="F7" s="30"/>
      <c r="G7" s="31"/>
      <c r="H7" s="31"/>
      <c r="I7" s="31"/>
    </row>
    <row r="8" spans="2:9" ht="20.100000000000001" customHeight="1" x14ac:dyDescent="0.25">
      <c r="B8" s="6"/>
      <c r="C8" s="41">
        <v>0.7</v>
      </c>
      <c r="D8" s="8"/>
      <c r="E8" s="8"/>
      <c r="F8" s="30"/>
      <c r="G8" s="31"/>
      <c r="H8" s="31"/>
      <c r="I8" s="31"/>
    </row>
    <row r="9" spans="2:9" ht="45" x14ac:dyDescent="0.25">
      <c r="B9" s="6"/>
      <c r="C9" s="28" t="s">
        <v>45</v>
      </c>
      <c r="D9" s="8"/>
      <c r="E9" s="8"/>
      <c r="F9" s="30"/>
      <c r="G9" s="31"/>
      <c r="H9" s="31"/>
      <c r="I9" s="31"/>
    </row>
    <row r="10" spans="2:9" x14ac:dyDescent="0.25">
      <c r="B10" s="6"/>
      <c r="C10" s="40">
        <f>C6*C8</f>
        <v>3500</v>
      </c>
      <c r="D10" s="45">
        <v>8</v>
      </c>
      <c r="E10" s="8"/>
      <c r="F10" s="30">
        <f>C10*D10*12</f>
        <v>336000</v>
      </c>
      <c r="G10" s="32">
        <f>G$4*$F10</f>
        <v>100800</v>
      </c>
      <c r="H10" s="32">
        <f t="shared" ref="H10:I10" si="0">H$4*$F10</f>
        <v>235199.99999999997</v>
      </c>
      <c r="I10" s="32">
        <f t="shared" si="0"/>
        <v>336000</v>
      </c>
    </row>
    <row r="11" spans="2:9" ht="15.75" thickBot="1" x14ac:dyDescent="0.3">
      <c r="B11" s="9"/>
      <c r="C11" s="10"/>
      <c r="D11" s="11"/>
      <c r="E11" s="10"/>
      <c r="F11" s="10"/>
      <c r="G11" s="33"/>
      <c r="H11" s="33"/>
      <c r="I11" s="33"/>
    </row>
    <row r="12" spans="2:9" ht="75" x14ac:dyDescent="0.25">
      <c r="B12" s="3"/>
      <c r="C12" s="4" t="s">
        <v>14</v>
      </c>
      <c r="D12" s="4" t="s">
        <v>15</v>
      </c>
      <c r="E12" s="5"/>
      <c r="F12" s="5"/>
      <c r="G12" s="35"/>
      <c r="H12" s="35"/>
      <c r="I12" s="35"/>
    </row>
    <row r="13" spans="2:9" x14ac:dyDescent="0.25">
      <c r="B13" s="6" t="s">
        <v>13</v>
      </c>
      <c r="C13" s="42">
        <v>0.15</v>
      </c>
      <c r="D13" s="40">
        <v>72</v>
      </c>
      <c r="E13" s="8"/>
      <c r="F13" s="30">
        <f>C10*C13*D13*12</f>
        <v>453600</v>
      </c>
      <c r="G13" s="32">
        <f>G$4*$F13</f>
        <v>136080</v>
      </c>
      <c r="H13" s="32">
        <f t="shared" ref="H13:I13" si="1">H$4*$F13</f>
        <v>317520</v>
      </c>
      <c r="I13" s="32">
        <f t="shared" si="1"/>
        <v>453600</v>
      </c>
    </row>
    <row r="14" spans="2:9" x14ac:dyDescent="0.25">
      <c r="B14" s="6"/>
      <c r="C14" s="8"/>
      <c r="D14" s="7"/>
      <c r="E14" s="8"/>
      <c r="F14" s="8"/>
      <c r="G14" s="31"/>
      <c r="H14" s="31"/>
      <c r="I14" s="31"/>
    </row>
    <row r="15" spans="2:9" ht="36.6" customHeight="1" thickBot="1" x14ac:dyDescent="0.3">
      <c r="B15" s="9"/>
      <c r="C15" s="10"/>
      <c r="D15" s="11"/>
      <c r="E15" s="10"/>
      <c r="F15" s="10"/>
      <c r="G15" s="33"/>
      <c r="H15" s="33"/>
      <c r="I15" s="33"/>
    </row>
    <row r="16" spans="2:9" ht="45" x14ac:dyDescent="0.25">
      <c r="B16" s="12" t="s">
        <v>16</v>
      </c>
      <c r="C16" s="4" t="s">
        <v>18</v>
      </c>
      <c r="D16" s="4" t="s">
        <v>19</v>
      </c>
      <c r="E16" s="4" t="s">
        <v>20</v>
      </c>
      <c r="F16" s="5"/>
      <c r="G16" s="31"/>
      <c r="H16" s="31"/>
      <c r="I16" s="31"/>
    </row>
    <row r="17" spans="2:9" x14ac:dyDescent="0.25">
      <c r="B17" s="13" t="s">
        <v>17</v>
      </c>
      <c r="C17" s="42">
        <v>1</v>
      </c>
      <c r="D17" s="40">
        <v>1.5</v>
      </c>
      <c r="E17" s="40">
        <v>0.15</v>
      </c>
      <c r="F17" s="30">
        <f>C10*C17*D17*E17*12</f>
        <v>9450</v>
      </c>
      <c r="G17" s="32">
        <f>G$4*$F17</f>
        <v>2835</v>
      </c>
      <c r="H17" s="32">
        <f t="shared" ref="H17:I20" si="2">H$4*$F17</f>
        <v>6615</v>
      </c>
      <c r="I17" s="32">
        <f t="shared" si="2"/>
        <v>9450</v>
      </c>
    </row>
    <row r="18" spans="2:9" x14ac:dyDescent="0.25">
      <c r="B18" s="13" t="s">
        <v>21</v>
      </c>
      <c r="C18" s="42">
        <v>1</v>
      </c>
      <c r="D18" s="7"/>
      <c r="E18" s="40">
        <v>0.5</v>
      </c>
      <c r="F18" s="30">
        <f>C10*C18*E18*12</f>
        <v>21000</v>
      </c>
      <c r="G18" s="32">
        <f>G$4*$F18</f>
        <v>6300</v>
      </c>
      <c r="H18" s="32">
        <f t="shared" si="2"/>
        <v>14699.999999999998</v>
      </c>
      <c r="I18" s="32">
        <f t="shared" si="2"/>
        <v>21000</v>
      </c>
    </row>
    <row r="19" spans="2:9" x14ac:dyDescent="0.25">
      <c r="B19" s="6"/>
      <c r="C19" s="7"/>
      <c r="D19" s="14"/>
      <c r="E19" s="15" t="s">
        <v>30</v>
      </c>
      <c r="F19" s="8"/>
      <c r="G19" s="31"/>
      <c r="H19" s="31"/>
      <c r="I19" s="31"/>
    </row>
    <row r="20" spans="2:9" x14ac:dyDescent="0.25">
      <c r="B20" s="13" t="s">
        <v>22</v>
      </c>
      <c r="C20" s="7"/>
      <c r="D20" s="7"/>
      <c r="E20" s="44">
        <v>1.5</v>
      </c>
      <c r="F20" s="30">
        <f>C10*E20*12</f>
        <v>63000</v>
      </c>
      <c r="G20" s="32">
        <f>G$4*$F20</f>
        <v>18900</v>
      </c>
      <c r="H20" s="32">
        <f t="shared" si="2"/>
        <v>44100</v>
      </c>
      <c r="I20" s="32">
        <f t="shared" si="2"/>
        <v>63000</v>
      </c>
    </row>
    <row r="21" spans="2:9" ht="15.75" thickBot="1" x14ac:dyDescent="0.3">
      <c r="B21" s="9"/>
      <c r="C21" s="10"/>
      <c r="D21" s="11"/>
      <c r="E21" s="10"/>
      <c r="F21" s="10"/>
      <c r="G21" s="33"/>
      <c r="H21" s="31"/>
      <c r="I21" s="31"/>
    </row>
    <row r="22" spans="2:9" ht="15.75" thickBot="1" x14ac:dyDescent="0.3">
      <c r="E22" s="16" t="s">
        <v>2</v>
      </c>
      <c r="F22" s="17">
        <f>SUM(F7:F21)</f>
        <v>883050</v>
      </c>
      <c r="G22" s="17">
        <f t="shared" ref="G22:I22" si="3">SUM(G7:G21)</f>
        <v>264915</v>
      </c>
      <c r="H22" s="34">
        <f t="shared" si="3"/>
        <v>618135</v>
      </c>
      <c r="I22" s="34">
        <f t="shared" si="3"/>
        <v>883050</v>
      </c>
    </row>
    <row r="23" spans="2:9" ht="15.75" thickBot="1" x14ac:dyDescent="0.3">
      <c r="E23" s="16"/>
      <c r="F23" s="36"/>
      <c r="G23" s="36"/>
      <c r="H23" s="37" t="s">
        <v>29</v>
      </c>
      <c r="I23" s="34">
        <f>G22+H22+I22</f>
        <v>1766100</v>
      </c>
    </row>
    <row r="25" spans="2:9" ht="15.75" thickBot="1" x14ac:dyDescent="0.3"/>
    <row r="26" spans="2:9" ht="15.75" thickBot="1" x14ac:dyDescent="0.3">
      <c r="B26" s="23" t="s">
        <v>3</v>
      </c>
      <c r="C26" s="24"/>
    </row>
    <row r="27" spans="2:9" x14ac:dyDescent="0.25">
      <c r="B27" s="18" t="s">
        <v>10</v>
      </c>
      <c r="C27" s="19"/>
    </row>
    <row r="28" spans="2:9" x14ac:dyDescent="0.25">
      <c r="B28" s="20" t="s">
        <v>4</v>
      </c>
      <c r="C28" s="19"/>
    </row>
    <row r="29" spans="2:9" x14ac:dyDescent="0.25">
      <c r="B29" s="20" t="s">
        <v>5</v>
      </c>
      <c r="C29" s="19"/>
    </row>
    <row r="30" spans="2:9" x14ac:dyDescent="0.25">
      <c r="B30" s="20" t="s">
        <v>6</v>
      </c>
      <c r="C30" s="19"/>
    </row>
    <row r="31" spans="2:9" x14ac:dyDescent="0.25">
      <c r="B31" s="18" t="s">
        <v>7</v>
      </c>
      <c r="C31" s="19"/>
    </row>
    <row r="32" spans="2:9" x14ac:dyDescent="0.25">
      <c r="B32" s="18" t="s">
        <v>11</v>
      </c>
      <c r="C32" s="19"/>
    </row>
    <row r="33" spans="2:3" x14ac:dyDescent="0.25">
      <c r="B33" s="18" t="s">
        <v>8</v>
      </c>
      <c r="C33" s="19"/>
    </row>
    <row r="34" spans="2:3" ht="15.75" thickBot="1" x14ac:dyDescent="0.3">
      <c r="B34" s="21" t="s">
        <v>9</v>
      </c>
      <c r="C34" s="22"/>
    </row>
    <row r="35" spans="2:3" x14ac:dyDescent="0.25">
      <c r="B35" s="2"/>
    </row>
  </sheetData>
  <sheetProtection algorithmName="SHA-512" hashValue="Td9nvqzAcWLynSx/63CuIuj9BApOBtJpiKrLE64CrXoCkw8jDqpRK/VnGqs1lAM6K5w+eKviAdHY4MI+Ql3FYw==" saltValue="er4JIj/2KbaQzb7KWo+aP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 Instructions</vt:lpstr>
      <vt:lpstr>Combined Estimate</vt:lpstr>
      <vt:lpstr>Inbound Only</vt:lpstr>
      <vt:lpstr>Outbound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2019-04-25T05:26:50Z</dcterms:modified>
</cp:coreProperties>
</file>