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20490" windowHeight="7620"/>
  </bookViews>
  <sheets>
    <sheet name="SME Self-Assessment Checklist" sheetId="2" r:id="rId1"/>
    <sheet name="Computation" sheetId="3" state="hidden" r:id="rId2"/>
    <sheet name="Recommendations" sheetId="1" state="hidden" r:id="rId3"/>
  </sheets>
  <definedNames>
    <definedName name="_xlnm.Print_Area" localSheetId="0">'SME Self-Assessment Checklist'!$A$4:$E$44</definedName>
    <definedName name="_xlnm.Print_Titles" localSheetId="1">Computation!$1:$6</definedName>
    <definedName name="_xlnm.Print_Titles" localSheetId="2">Recommendations!$1:$6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J43" i="1" s="1"/>
  <c r="K41" i="1"/>
  <c r="K40" i="1"/>
  <c r="J37" i="1" s="1"/>
  <c r="K39" i="1"/>
  <c r="K38" i="1"/>
  <c r="K37" i="1"/>
  <c r="K36" i="1"/>
  <c r="K35" i="1"/>
  <c r="K34" i="1"/>
  <c r="K33" i="1"/>
  <c r="K32" i="1"/>
  <c r="K31" i="1"/>
  <c r="K30" i="1"/>
  <c r="J30" i="1"/>
  <c r="K29" i="1"/>
  <c r="Q4" i="1"/>
  <c r="P4" i="1"/>
  <c r="O4" i="1"/>
  <c r="P3" i="1" s="1"/>
  <c r="H32" i="3"/>
  <c r="N26" i="3"/>
  <c r="M26" i="3"/>
  <c r="L26" i="3"/>
  <c r="N25" i="3"/>
  <c r="M25" i="3"/>
  <c r="L25" i="3"/>
  <c r="N24" i="3"/>
  <c r="M24" i="3"/>
  <c r="L24" i="3"/>
  <c r="N23" i="3"/>
  <c r="L23" i="3"/>
  <c r="N22" i="3"/>
  <c r="M22" i="3"/>
  <c r="L22" i="3"/>
  <c r="N21" i="3"/>
  <c r="M21" i="3"/>
  <c r="L21" i="3"/>
  <c r="N20" i="3"/>
  <c r="H33" i="3" s="1"/>
  <c r="M20" i="3"/>
  <c r="L20" i="3"/>
  <c r="N19" i="3"/>
  <c r="M19" i="3"/>
  <c r="L19" i="3"/>
  <c r="N18" i="3"/>
  <c r="L18" i="3"/>
  <c r="N17" i="3"/>
  <c r="L17" i="3"/>
  <c r="N16" i="3"/>
  <c r="L16" i="3"/>
  <c r="N15" i="3"/>
  <c r="L15" i="3"/>
  <c r="N14" i="3"/>
  <c r="M14" i="3"/>
  <c r="L14" i="3"/>
  <c r="N13" i="3"/>
  <c r="M13" i="3"/>
  <c r="L13" i="3"/>
  <c r="N12" i="3"/>
  <c r="M12" i="3"/>
  <c r="L12" i="3"/>
  <c r="N11" i="3"/>
  <c r="M11" i="3"/>
  <c r="L11" i="3"/>
  <c r="N10" i="3"/>
  <c r="H31" i="3" s="1"/>
  <c r="M10" i="3"/>
  <c r="L10" i="3"/>
  <c r="N9" i="3"/>
  <c r="M9" i="3"/>
  <c r="C42" i="3" s="1"/>
  <c r="L9" i="3"/>
  <c r="C44" i="3" s="1"/>
  <c r="B45" i="3" s="1"/>
  <c r="N8" i="3"/>
  <c r="N7" i="3"/>
  <c r="D49" i="3" l="1"/>
  <c r="C32" i="3"/>
  <c r="C38" i="3"/>
  <c r="B39" i="3" s="1"/>
  <c r="C41" i="3"/>
  <c r="C35" i="3"/>
  <c r="C33" i="3"/>
  <c r="C36" i="3"/>
  <c r="C39" i="3"/>
  <c r="C43" i="3"/>
  <c r="C31" i="3"/>
  <c r="C34" i="3"/>
  <c r="C37" i="3"/>
  <c r="C40" i="3"/>
  <c r="B32" i="3" l="1"/>
  <c r="G31" i="3" s="1"/>
  <c r="B41" i="2"/>
  <c r="D51" i="3"/>
</calcChain>
</file>

<file path=xl/sharedStrings.xml><?xml version="1.0" encoding="utf-8"?>
<sst xmlns="http://schemas.openxmlformats.org/spreadsheetml/2006/main" count="527" uniqueCount="176">
  <si>
    <t>SME Self-Asssessment Checklist</t>
  </si>
  <si>
    <t>Sector:</t>
  </si>
  <si>
    <t>Nature of Question</t>
  </si>
  <si>
    <t>S/N</t>
  </si>
  <si>
    <t>Question</t>
  </si>
  <si>
    <t>Option 1</t>
  </si>
  <si>
    <t>Option 2</t>
  </si>
  <si>
    <t>Option 3</t>
  </si>
  <si>
    <t>Option 4</t>
  </si>
  <si>
    <t>Option 5</t>
  </si>
  <si>
    <t>Business Operations</t>
  </si>
  <si>
    <t>&lt; $1 million</t>
  </si>
  <si>
    <t>$1 million to &lt; $10 million</t>
  </si>
  <si>
    <t>$50 million to &lt; $100 million</t>
  </si>
  <si>
    <t>$100 million or more</t>
  </si>
  <si>
    <t>&lt; 5</t>
  </si>
  <si>
    <t>Yes</t>
  </si>
  <si>
    <t>No</t>
  </si>
  <si>
    <t>Excel spreadsheets</t>
  </si>
  <si>
    <t>Not Applicable</t>
  </si>
  <si>
    <t>Data Protection</t>
  </si>
  <si>
    <t>Do you have personal data about your Customers? (e.g. through membership programmes, mailing lists, contact lists)</t>
  </si>
  <si>
    <t>I leave it to my IT vendor(s)</t>
  </si>
  <si>
    <t>Don't know</t>
  </si>
  <si>
    <t xml:space="preserve">Do you schedule regular system / data backups? </t>
  </si>
  <si>
    <t>Cybersecurity</t>
  </si>
  <si>
    <t>Do you protect your computer systems against cybersecurity threats?</t>
  </si>
  <si>
    <t>Logistics</t>
  </si>
  <si>
    <t>What is your annual turnover last year?</t>
  </si>
  <si>
    <t>$10 million to  &lt; $50 million</t>
  </si>
  <si>
    <t>How many full-time employees do you have in total?</t>
  </si>
  <si>
    <t>By Area/Districts</t>
  </si>
  <si>
    <t>No need as route is fixed</t>
  </si>
  <si>
    <t>By Distance</t>
  </si>
  <si>
    <t>On-premise Warehouse Management System</t>
  </si>
  <si>
    <t>Cloud-based Warehouse Management System</t>
  </si>
  <si>
    <t>Email</t>
  </si>
  <si>
    <t>Corporate website / Online platforms</t>
  </si>
  <si>
    <t>In-house ERP system</t>
  </si>
  <si>
    <t>Email in PDF</t>
  </si>
  <si>
    <t>&lt; 20%</t>
  </si>
  <si>
    <t>No transaction by cash/cheque</t>
  </si>
  <si>
    <t>Payment Operations</t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</si>
  <si>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What is the size of your vehicle fleet?  </t>
    </r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</si>
  <si>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How do you manage the assignment of jobs to your drivers?</t>
    </r>
  </si>
  <si>
    <r>
      <rPr>
        <b/>
        <u/>
        <sz val="11"/>
        <color theme="1"/>
        <rFont val="Calibri"/>
        <family val="2"/>
        <scheme val="minor"/>
      </rPr>
      <t>Warehousing:</t>
    </r>
    <r>
      <rPr>
        <sz val="11"/>
        <color theme="1"/>
        <rFont val="Calibri"/>
        <family val="2"/>
        <scheme val="minor"/>
      </rPr>
      <t xml:space="preserve"> How do you keep records of inventory going in and out of your warehouses?</t>
    </r>
  </si>
  <si>
    <r>
      <rPr>
        <b/>
        <u/>
        <sz val="11"/>
        <color theme="1"/>
        <rFont val="Calibri"/>
        <family val="2"/>
        <scheme val="minor"/>
      </rPr>
      <t>Freight Forwarding:</t>
    </r>
    <r>
      <rPr>
        <sz val="11"/>
        <color theme="1"/>
        <rFont val="Calibri"/>
        <family val="2"/>
        <scheme val="minor"/>
      </rPr>
      <t xml:space="preserve"> What is your main mode of communication to coordinate freight booking between your customers and the NVOCCs/Airlines/Ocean Carriers/Trucking Companies?</t>
    </r>
  </si>
  <si>
    <t>Random / By availability</t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</si>
  <si>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How does your traffic controller / logistics planner decide on the assignment of jobs to your drivers?  </t>
    </r>
    <r>
      <rPr>
        <i/>
        <sz val="11"/>
        <color theme="1"/>
        <rFont val="Calibri"/>
        <family val="2"/>
        <scheme val="minor"/>
      </rPr>
      <t>(If more than one apply, please rank in order from "1" being the priority and "5" the least considered.)</t>
    </r>
  </si>
  <si>
    <t>Telephone Call / Phone Message (Eg. Whatsapp, SMS)</t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</si>
  <si>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How does your traffic controller / logistics planner communicate job assignments and coordinations with your drivers out in the field?</t>
    </r>
  </si>
  <si>
    <t>Cloud-based system (Job assign through mobile applications)</t>
  </si>
  <si>
    <t>Daily paper-based job sheet</t>
  </si>
  <si>
    <r>
      <rPr>
        <b/>
        <u/>
        <sz val="11"/>
        <color theme="1"/>
        <rFont val="Calibri"/>
        <family val="2"/>
        <scheme val="minor"/>
      </rPr>
      <t>Warehousing:</t>
    </r>
    <r>
      <rPr>
        <sz val="11"/>
        <color theme="1"/>
        <rFont val="Calibri"/>
        <family val="2"/>
        <scheme val="minor"/>
      </rPr>
      <t xml:space="preserve"> How many warehouse operation staff do you employ?</t>
    </r>
  </si>
  <si>
    <r>
      <rPr>
        <b/>
        <u/>
        <sz val="11"/>
        <color theme="1"/>
        <rFont val="Calibri"/>
        <family val="2"/>
        <scheme val="minor"/>
      </rPr>
      <t>Freight Forwarding:</t>
    </r>
    <r>
      <rPr>
        <sz val="11"/>
        <color theme="1"/>
        <rFont val="Calibri"/>
        <family val="2"/>
        <scheme val="minor"/>
      </rPr>
      <t xml:space="preserve"> How many logistics planner / coordinating / admin staff do you employ?</t>
    </r>
  </si>
  <si>
    <t>&lt; 10</t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</si>
  <si>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Do you provide B2C last mile fulfilment services?</t>
    </r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</si>
  <si>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How often does your vehicle fleet make deliveries to shopping malls in a week.</t>
    </r>
  </si>
  <si>
    <t xml:space="preserve">My traffic controller / logistics planner does it based on experience </t>
  </si>
  <si>
    <t>My traffic controller / logistics planner does Pen &amp; Paper Charting / Uses an Excel Table</t>
  </si>
  <si>
    <t>My traffic controller / logistics planner does it using a computer system</t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</si>
  <si>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How many traffic controllers / logistics planners do you employ?</t>
    </r>
  </si>
  <si>
    <t>No Entry</t>
  </si>
  <si>
    <t>No entry</t>
  </si>
  <si>
    <t>Email in editable documents</t>
  </si>
  <si>
    <t>For every question, please choose the option that best describes your business</t>
  </si>
  <si>
    <t>By volume / truck capacity</t>
  </si>
  <si>
    <t>What percentage of your business transactions (includes both business collection and payment) is paid in cash/cheques?</t>
  </si>
  <si>
    <t>Option(s) Chosen</t>
  </si>
  <si>
    <t>Recommended Solution (s)</t>
  </si>
  <si>
    <t>All</t>
  </si>
  <si>
    <t>(1) Supply Chain integrity Management
(2) Inventory Management</t>
  </si>
  <si>
    <t>2, 3 or 4</t>
  </si>
  <si>
    <t>(1) Route Optimisation
(2) Job Assignment</t>
  </si>
  <si>
    <t>2 or 3</t>
  </si>
  <si>
    <t>1 or 2</t>
  </si>
  <si>
    <t>2,3, or 4</t>
  </si>
  <si>
    <t>(1) Integrate w IMD</t>
  </si>
  <si>
    <t>(1) Fed Lockers</t>
  </si>
  <si>
    <t>2,3 or 4</t>
  </si>
  <si>
    <t>(1) Warehouse Management</t>
  </si>
  <si>
    <t>1,2 or 3</t>
  </si>
  <si>
    <t>(1) Warehouse Management System</t>
  </si>
  <si>
    <t>(1) B2B ePayment</t>
  </si>
  <si>
    <t>(1) Freight Management
(2) Resource Aggregation Platform</t>
  </si>
  <si>
    <t>(1) Freight Management
(2) B2B Trade Facilitation Platform</t>
  </si>
  <si>
    <t>5 to &lt; 20</t>
  </si>
  <si>
    <t>20 to &lt; 50</t>
  </si>
  <si>
    <t>2 to &lt; 5</t>
  </si>
  <si>
    <t xml:space="preserve"> 50 or more</t>
  </si>
  <si>
    <t>10 or more</t>
  </si>
  <si>
    <t>10 to &lt; 30</t>
  </si>
  <si>
    <t>30 to &lt; 50</t>
  </si>
  <si>
    <t>50 or more</t>
  </si>
  <si>
    <t>20% to &lt; 50%</t>
  </si>
  <si>
    <t>50% to &lt; 80%</t>
  </si>
  <si>
    <t>80% or more</t>
  </si>
  <si>
    <t>50 to &lt; 200</t>
  </si>
  <si>
    <t>200 or more</t>
  </si>
  <si>
    <t>(1) Fleet Management
(2) Driver Behaviour Management</t>
  </si>
  <si>
    <t>(1) Warehouse Management System
(2) Inventory Management System</t>
  </si>
  <si>
    <t>1,2</t>
  </si>
  <si>
    <t>(1) Unmanned Warehouse</t>
  </si>
  <si>
    <t>B2B ePayment</t>
  </si>
  <si>
    <t>I Don't Know</t>
  </si>
  <si>
    <t>(1) Driver Behaviour Management</t>
  </si>
  <si>
    <t>(1) Route Optimisation</t>
  </si>
  <si>
    <t>(1) Job Assignment
(2) Route Optimisation</t>
  </si>
  <si>
    <t>Company Name:</t>
  </si>
  <si>
    <t>Your Digital Readiness Assessment:</t>
  </si>
  <si>
    <r>
      <t xml:space="preserve">SME Self-Asssessment Checklist </t>
    </r>
    <r>
      <rPr>
        <b/>
        <i/>
        <sz val="14"/>
        <color rgb="FFC00000"/>
        <rFont val="Calibri"/>
        <family val="2"/>
        <scheme val="minor"/>
      </rPr>
      <t>(For Consultant/Business Advisor Use)</t>
    </r>
  </si>
  <si>
    <t>Recommendation</t>
  </si>
  <si>
    <t>SME Answers</t>
  </si>
  <si>
    <t>Analysis</t>
  </si>
  <si>
    <t>Stage 1</t>
  </si>
  <si>
    <t>Stage 2</t>
  </si>
  <si>
    <t>Stage 3</t>
  </si>
  <si>
    <t>Fleet Management</t>
  </si>
  <si>
    <t>Route Optimisation</t>
  </si>
  <si>
    <t>Job Assignment</t>
  </si>
  <si>
    <t>Driver Behaviour Mgt</t>
  </si>
  <si>
    <t>Freight Mgt</t>
  </si>
  <si>
    <t>Warehouse Mgt System</t>
  </si>
  <si>
    <t>Inventory Mgt System</t>
  </si>
  <si>
    <t>Supply Chain Integrity Mgt</t>
  </si>
  <si>
    <t>Fed Lockers</t>
  </si>
  <si>
    <t>Integrate w IMD</t>
  </si>
  <si>
    <t>Resource Aggregation Platform</t>
  </si>
  <si>
    <t>B2B Trade Facilitation Platform</t>
  </si>
  <si>
    <t>Unmanned Warehouse</t>
  </si>
  <si>
    <t>1,2,3,4</t>
  </si>
  <si>
    <t>Select</t>
  </si>
  <si>
    <t>&lt; Select &gt;</t>
  </si>
  <si>
    <t>1 or 2 - Job Assignment
1-3 - Route Opt</t>
  </si>
  <si>
    <t>1,2,3,4 - Job and Route
5 - Driver</t>
  </si>
  <si>
    <t>Normalization Factor</t>
  </si>
  <si>
    <t>Type of Business</t>
  </si>
  <si>
    <r>
      <rPr>
        <b/>
        <u/>
        <sz val="11"/>
        <color theme="1"/>
        <rFont val="Calibri"/>
        <family val="2"/>
        <scheme val="minor"/>
      </rPr>
      <t>Land Transport:</t>
    </r>
    <r>
      <rPr>
        <sz val="11"/>
        <color theme="1"/>
        <rFont val="Calibri"/>
        <family val="2"/>
        <scheme val="minor"/>
      </rPr>
      <t xml:space="preserve"> How does your traffic controller / logistics planner decide on the assignment of jobs to your drivers?  </t>
    </r>
  </si>
  <si>
    <r>
      <rPr>
        <b/>
        <u/>
        <sz val="11"/>
        <color theme="1"/>
        <rFont val="Calibri"/>
        <family val="2"/>
        <scheme val="minor"/>
      </rPr>
      <t>Warehousing:</t>
    </r>
    <r>
      <rPr>
        <sz val="11"/>
        <color theme="1"/>
        <rFont val="Calibri"/>
        <family val="2"/>
        <scheme val="minor"/>
      </rPr>
      <t xml:space="preserve"> How do you keep records of the movement of inventory going in and out of your warehouses?</t>
    </r>
  </si>
  <si>
    <t>Sector</t>
  </si>
  <si>
    <t>Conclusion</t>
  </si>
  <si>
    <t>Does your company handle goods that are hazardous or dangerous / temperature/ humidity-sensitive (Eg. food)/shelf life?</t>
  </si>
  <si>
    <t>5 to &lt; 10</t>
  </si>
  <si>
    <t>&lt;Optional&gt;</t>
  </si>
  <si>
    <t xml:space="preserve"> </t>
  </si>
  <si>
    <t>Instructions</t>
  </si>
  <si>
    <t xml:space="preserve">3. Your "Digital Readiness Assessment" will be computed at the end of this page once you have completed the checklist. </t>
  </si>
  <si>
    <t>If you would like a more in-depth assessment and advisory, please speak with our friendly business advisors @ SME Centres.</t>
  </si>
  <si>
    <t xml:space="preserve">
3 - Unmanned Warehouse</t>
  </si>
  <si>
    <t>3,4,5</t>
  </si>
  <si>
    <t>3,4, 5</t>
  </si>
  <si>
    <r>
      <rPr>
        <b/>
        <u/>
        <sz val="11"/>
        <color theme="1"/>
        <rFont val="Calibri"/>
        <family val="2"/>
        <scheme val="minor"/>
      </rPr>
      <t>Warehousing:</t>
    </r>
    <r>
      <rPr>
        <sz val="11"/>
        <color theme="1"/>
        <rFont val="Calibri"/>
        <family val="2"/>
        <scheme val="minor"/>
      </rPr>
      <t xml:space="preserve"> How do you move inventory within the warehouse?</t>
    </r>
  </si>
  <si>
    <t>Mainly by hand / pallet-jack</t>
  </si>
  <si>
    <t>Mainly by forklift</t>
  </si>
  <si>
    <t xml:space="preserve">Using ASRS / AGV </t>
  </si>
  <si>
    <t>Freight Mgt
B2B Trade Facilitation Platform</t>
  </si>
  <si>
    <t>(4) B2B Trade Facilitation Platform</t>
  </si>
  <si>
    <r>
      <rPr>
        <b/>
        <u/>
        <sz val="11"/>
        <color theme="1"/>
        <rFont val="Calibri"/>
        <family val="2"/>
        <scheme val="minor"/>
      </rPr>
      <t>Freight Forwarding:</t>
    </r>
    <r>
      <rPr>
        <sz val="11"/>
        <color theme="1"/>
        <rFont val="Calibri"/>
        <family val="2"/>
        <scheme val="minor"/>
      </rPr>
      <t xml:space="preserve"> How do you mainly receive &amp; send freight documentations to place your cargo bookings? </t>
    </r>
  </si>
  <si>
    <t>IMDA Logistics Industry Digital Guide - SME Self-Assessment Checklist - Version 1.5</t>
  </si>
  <si>
    <t xml:space="preserve">1. The purpose of the self-assessment checklist is for you to assess where you are on the digitalisation roadmap. </t>
  </si>
  <si>
    <t>4. There are 3 key sub-sectors identified in the logistics industry: Warehousing and Storage, Freight Forwarding and Land Transportation. It is recognised that SME logistics companies may operate and perform activities in one or more of the sub-sectors.</t>
  </si>
  <si>
    <t>Updated on November 2017</t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</si>
  <si>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sz val="12"/>
        <color theme="1"/>
        <rFont val="Calibri"/>
        <family val="2"/>
        <scheme val="minor"/>
      </rPr>
      <t xml:space="preserve"> What is the size of your vehicle fleet?  </t>
    </r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</si>
  <si>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How many traffic controllers / logistics planners do you employ?</t>
    </r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</si>
  <si>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sz val="12"/>
        <color theme="1"/>
        <rFont val="Calibri"/>
        <family val="2"/>
        <scheme val="minor"/>
      </rPr>
      <t xml:space="preserve"> How do you manage the assignment of jobs to your drivers?</t>
    </r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</si>
  <si>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sz val="12"/>
        <color theme="1"/>
        <rFont val="Calibri"/>
        <family val="2"/>
        <scheme val="minor"/>
      </rPr>
      <t xml:space="preserve"> How does your traffic controller / logistics planner mainly decide on the assignment of jobs to your drivers? </t>
    </r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</si>
  <si>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sz val="12"/>
        <color theme="1"/>
        <rFont val="Calibri"/>
        <family val="2"/>
        <scheme val="minor"/>
      </rPr>
      <t xml:space="preserve"> How does your traffic controller / logistics planner communicate job assignments and coordinations with your drivers out in the field?</t>
    </r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</si>
  <si>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sz val="12"/>
        <color theme="1"/>
        <rFont val="Calibri"/>
        <family val="2"/>
        <scheme val="minor"/>
      </rPr>
      <t xml:space="preserve"> How often does your vehicle fleet make deliveries to shopping malls in a week.</t>
    </r>
  </si>
  <si>
    <r>
      <rPr>
        <b/>
        <u/>
        <sz val="12"/>
        <color theme="1"/>
        <rFont val="Calibri"/>
        <family val="2"/>
        <scheme val="minor"/>
      </rPr>
      <t>Land Transport:</t>
    </r>
    <r>
      <rPr>
        <sz val="12"/>
        <color theme="1"/>
        <rFont val="Calibri"/>
        <family val="2"/>
        <scheme val="minor"/>
      </rPr>
      <t xml:space="preserve"> Do you provide B2C last mile fulfilment services?</t>
    </r>
  </si>
  <si>
    <r>
      <rPr>
        <b/>
        <u/>
        <sz val="12"/>
        <color theme="1"/>
        <rFont val="Calibri"/>
        <family val="2"/>
        <scheme val="minor"/>
      </rPr>
      <t>Warehousing:</t>
    </r>
    <r>
      <rPr>
        <sz val="12"/>
        <color theme="1"/>
        <rFont val="Calibri"/>
        <family val="2"/>
        <scheme val="minor"/>
      </rPr>
      <t xml:space="preserve"> How many warehouse operation staff do you employ?</t>
    </r>
  </si>
  <si>
    <r>
      <rPr>
        <b/>
        <u/>
        <sz val="12"/>
        <color theme="1"/>
        <rFont val="Calibri"/>
        <family val="2"/>
        <scheme val="minor"/>
      </rPr>
      <t>Warehousing:</t>
    </r>
    <r>
      <rPr>
        <sz val="12"/>
        <color theme="1"/>
        <rFont val="Calibri"/>
        <family val="2"/>
        <scheme val="minor"/>
      </rPr>
      <t xml:space="preserve"> How do you move inventory within the warehouse?</t>
    </r>
  </si>
  <si>
    <r>
      <rPr>
        <b/>
        <u/>
        <sz val="12"/>
        <color theme="1"/>
        <rFont val="Calibri"/>
        <family val="2"/>
        <scheme val="minor"/>
      </rPr>
      <t>Warehousing:</t>
    </r>
    <r>
      <rPr>
        <sz val="12"/>
        <color theme="1"/>
        <rFont val="Calibri"/>
        <family val="2"/>
        <scheme val="minor"/>
      </rPr>
      <t xml:space="preserve"> How do you keep records of inventory going in and out of your warehouses?</t>
    </r>
  </si>
  <si>
    <r>
      <rPr>
        <b/>
        <u/>
        <sz val="12"/>
        <color theme="1"/>
        <rFont val="Calibri"/>
        <family val="2"/>
        <scheme val="minor"/>
      </rPr>
      <t>Freight Forwarding:</t>
    </r>
    <r>
      <rPr>
        <sz val="12"/>
        <color theme="1"/>
        <rFont val="Calibri"/>
        <family val="2"/>
        <scheme val="minor"/>
      </rPr>
      <t xml:space="preserve"> How many logistics planning / coordinating / admin staff do you employ?</t>
    </r>
  </si>
  <si>
    <r>
      <rPr>
        <b/>
        <u/>
        <sz val="12"/>
        <color theme="1"/>
        <rFont val="Calibri"/>
        <family val="2"/>
        <scheme val="minor"/>
      </rPr>
      <t>Freight Forwarding:</t>
    </r>
    <r>
      <rPr>
        <sz val="12"/>
        <color theme="1"/>
        <rFont val="Calibri"/>
        <family val="2"/>
        <scheme val="minor"/>
      </rPr>
      <t xml:space="preserve"> What is your main mode of communication to coordinate freight bookings between your customers and the NVOCCs/Airlines/Ocean Carriers/Trucking Companies?</t>
    </r>
  </si>
  <si>
    <r>
      <rPr>
        <b/>
        <u/>
        <sz val="12"/>
        <color theme="1"/>
        <rFont val="Calibri"/>
        <family val="2"/>
        <scheme val="minor"/>
      </rPr>
      <t>Freight Forwarding:</t>
    </r>
    <r>
      <rPr>
        <sz val="12"/>
        <color theme="1"/>
        <rFont val="Calibri"/>
        <family val="2"/>
        <scheme val="minor"/>
      </rPr>
      <t xml:space="preserve"> How do you mainly receive &amp; send freight documentations to place your cargo bookings? </t>
    </r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</si>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</sst>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Fill="1" applyBorder="1" applyAlignment="1">
      <alignment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7" xfId="0" quotePrefix="1" applyBorder="1" applyAlignment="1">
      <alignment horizontal="center" vertical="top" wrapText="1"/>
    </xf>
    <xf numFmtId="17" fontId="0" fillId="0" borderId="7" xfId="0" quotePrefix="1" applyNumberFormat="1" applyBorder="1" applyAlignment="1">
      <alignment horizontal="center" vertical="top" wrapText="1"/>
    </xf>
    <xf numFmtId="9" fontId="0" fillId="0" borderId="7" xfId="0" applyNumberForma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8" xfId="0" quotePrefix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6" fillId="0" borderId="0" xfId="0" applyFont="1" applyProtection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1" fillId="5" borderId="28" xfId="0" applyFont="1" applyFill="1" applyBorder="1"/>
    <xf numFmtId="0" fontId="0" fillId="5" borderId="29" xfId="0" applyFill="1" applyBorder="1" applyAlignment="1">
      <alignment horizontal="center" wrapText="1"/>
    </xf>
    <xf numFmtId="0" fontId="0" fillId="5" borderId="30" xfId="0" applyFill="1" applyBorder="1"/>
    <xf numFmtId="0" fontId="1" fillId="0" borderId="31" xfId="0" applyFont="1" applyBorder="1"/>
    <xf numFmtId="0" fontId="0" fillId="0" borderId="32" xfId="0" applyBorder="1" applyAlignment="1">
      <alignment horizontal="center" wrapText="1"/>
    </xf>
    <xf numFmtId="0" fontId="0" fillId="0" borderId="33" xfId="0" applyBorder="1"/>
    <xf numFmtId="0" fontId="1" fillId="0" borderId="34" xfId="0" applyFont="1" applyBorder="1" applyAlignment="1">
      <alignment horizontal="left"/>
    </xf>
    <xf numFmtId="0" fontId="0" fillId="0" borderId="35" xfId="0" applyBorder="1" applyAlignment="1">
      <alignment horizontal="center" wrapText="1"/>
    </xf>
    <xf numFmtId="0" fontId="0" fillId="0" borderId="36" xfId="0" applyBorder="1"/>
    <xf numFmtId="0" fontId="1" fillId="0" borderId="34" xfId="0" applyFont="1" applyBorder="1"/>
    <xf numFmtId="0" fontId="1" fillId="0" borderId="37" xfId="0" applyFont="1" applyBorder="1"/>
    <xf numFmtId="0" fontId="0" fillId="0" borderId="38" xfId="0" applyBorder="1" applyAlignment="1">
      <alignment horizontal="center" wrapText="1"/>
    </xf>
    <xf numFmtId="0" fontId="0" fillId="0" borderId="39" xfId="0" applyBorder="1"/>
    <xf numFmtId="0" fontId="1" fillId="0" borderId="26" xfId="0" applyFont="1" applyBorder="1"/>
    <xf numFmtId="0" fontId="0" fillId="0" borderId="27" xfId="0" applyBorder="1" applyAlignment="1">
      <alignment horizontal="center" wrapText="1"/>
    </xf>
    <xf numFmtId="0" fontId="0" fillId="0" borderId="4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5" borderId="0" xfId="0" applyFill="1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9" fillId="0" borderId="28" xfId="0" applyFont="1" applyBorder="1"/>
    <xf numFmtId="0" fontId="9" fillId="0" borderId="30" xfId="0" applyFont="1" applyBorder="1"/>
    <xf numFmtId="0" fontId="10" fillId="0" borderId="25" xfId="0" applyFont="1" applyBorder="1"/>
    <xf numFmtId="0" fontId="10" fillId="0" borderId="41" xfId="0" applyFont="1" applyBorder="1"/>
    <xf numFmtId="0" fontId="0" fillId="0" borderId="25" xfId="0" applyBorder="1"/>
    <xf numFmtId="0" fontId="0" fillId="0" borderId="42" xfId="0" applyBorder="1"/>
    <xf numFmtId="0" fontId="10" fillId="0" borderId="43" xfId="0" applyFont="1" applyBorder="1"/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9" fontId="0" fillId="0" borderId="8" xfId="0" applyNumberForma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top"/>
    </xf>
    <xf numFmtId="0" fontId="6" fillId="9" borderId="14" xfId="0" applyFont="1" applyFill="1" applyBorder="1" applyAlignment="1" applyProtection="1">
      <alignment vertical="top" wrapText="1"/>
    </xf>
    <xf numFmtId="0" fontId="6" fillId="9" borderId="3" xfId="0" applyFont="1" applyFill="1" applyBorder="1" applyAlignment="1" applyProtection="1">
      <alignment horizontal="center" vertical="top" wrapText="1"/>
    </xf>
    <xf numFmtId="0" fontId="6" fillId="9" borderId="3" xfId="0" applyFont="1" applyFill="1" applyBorder="1" applyAlignment="1" applyProtection="1">
      <alignment vertical="top" wrapText="1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</xf>
    <xf numFmtId="0" fontId="6" fillId="9" borderId="6" xfId="0" applyFont="1" applyFill="1" applyBorder="1" applyAlignment="1" applyProtection="1">
      <alignment vertical="top" wrapText="1"/>
    </xf>
    <xf numFmtId="0" fontId="6" fillId="9" borderId="7" xfId="0" applyFont="1" applyFill="1" applyBorder="1" applyAlignment="1" applyProtection="1">
      <alignment horizontal="center" vertical="top" wrapText="1"/>
    </xf>
    <xf numFmtId="0" fontId="6" fillId="9" borderId="7" xfId="0" applyFont="1" applyFill="1" applyBorder="1" applyAlignment="1" applyProtection="1">
      <alignment vertical="top" wrapText="1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Fill="1" applyAlignment="1" applyProtection="1">
      <alignment horizontal="center" vertical="top"/>
    </xf>
    <xf numFmtId="0" fontId="6" fillId="9" borderId="9" xfId="0" applyFont="1" applyFill="1" applyBorder="1" applyAlignment="1" applyProtection="1">
      <alignment vertical="top" wrapText="1"/>
    </xf>
    <xf numFmtId="0" fontId="6" fillId="9" borderId="5" xfId="0" applyFont="1" applyFill="1" applyBorder="1" applyAlignment="1" applyProtection="1">
      <alignment horizontal="center" vertical="top" wrapText="1"/>
    </xf>
    <xf numFmtId="0" fontId="6" fillId="9" borderId="5" xfId="0" applyFont="1" applyFill="1" applyBorder="1" applyAlignment="1" applyProtection="1">
      <alignment vertical="top" wrapText="1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 wrapText="1"/>
    </xf>
    <xf numFmtId="0" fontId="7" fillId="9" borderId="42" xfId="0" applyFont="1" applyFill="1" applyBorder="1" applyAlignment="1" applyProtection="1">
      <alignment vertical="center" wrapText="1"/>
    </xf>
    <xf numFmtId="0" fontId="7" fillId="9" borderId="44" xfId="0" applyFont="1" applyFill="1" applyBorder="1" applyAlignment="1" applyProtection="1">
      <alignment vertical="center" wrapText="1"/>
    </xf>
    <xf numFmtId="0" fontId="7" fillId="9" borderId="43" xfId="0" applyFont="1" applyFill="1" applyBorder="1" applyAlignment="1" applyProtection="1">
      <alignment vertical="center" wrapText="1"/>
    </xf>
    <xf numFmtId="0" fontId="7" fillId="9" borderId="25" xfId="0" applyFont="1" applyFill="1" applyBorder="1" applyAlignment="1" applyProtection="1">
      <alignment vertical="center" wrapText="1"/>
    </xf>
    <xf numFmtId="0" fontId="7" fillId="9" borderId="0" xfId="0" applyFont="1" applyFill="1" applyBorder="1" applyAlignment="1" applyProtection="1">
      <alignment vertical="center" wrapText="1"/>
    </xf>
    <xf numFmtId="0" fontId="7" fillId="9" borderId="41" xfId="0" applyFont="1" applyFill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14" fillId="5" borderId="22" xfId="0" applyFont="1" applyFill="1" applyBorder="1" applyAlignment="1" applyProtection="1">
      <alignment horizontal="center" vertical="center" wrapText="1"/>
    </xf>
    <xf numFmtId="0" fontId="5" fillId="6" borderId="28" xfId="0" applyFont="1" applyFill="1" applyBorder="1" applyAlignment="1" applyProtection="1">
      <alignment vertical="top"/>
    </xf>
    <xf numFmtId="0" fontId="5" fillId="6" borderId="29" xfId="0" applyFont="1" applyFill="1" applyBorder="1" applyAlignment="1" applyProtection="1">
      <alignment vertical="top"/>
    </xf>
    <xf numFmtId="0" fontId="5" fillId="6" borderId="30" xfId="0" applyFont="1" applyFill="1" applyBorder="1" applyAlignment="1" applyProtection="1">
      <alignment vertical="top"/>
    </xf>
    <xf numFmtId="0" fontId="0" fillId="0" borderId="0" xfId="0" applyFont="1" applyAlignment="1" applyProtection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3</xdr:col>
      <xdr:colOff>675892</xdr:colOff>
      <xdr:row>4</xdr:row>
      <xdr:rowOff>8423</xdr:rowOff>
    </xdr:to>
    <xdr:pic>
      <xdr:nvPicPr>
        <xdr:cNvPr id="2" name="Picture 1" descr="cid:image001.jpg@01D2EE0B.92AC44E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0"/>
          <a:ext cx="2001455" cy="65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4</xdr:col>
      <xdr:colOff>2928938</xdr:colOff>
      <xdr:row>5</xdr:row>
      <xdr:rowOff>27550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7313" y="47625"/>
          <a:ext cx="1230313" cy="80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2944813</xdr:colOff>
      <xdr:row>0</xdr:row>
      <xdr:rowOff>174625</xdr:rowOff>
    </xdr:from>
    <xdr:to>
      <xdr:col>5</xdr:col>
      <xdr:colOff>6863</xdr:colOff>
      <xdr:row>4</xdr:row>
      <xdr:rowOff>41629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174625"/>
          <a:ext cx="1268925" cy="509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4:H46"/>
  <sheetViews>
    <sheetView showGridLines="0" tabSelected="1" zoomScale="80" zoomScaleNormal="80" workbookViewId="0">
      <pane xSplit="4" ySplit="17" topLeftCell="E18" activePane="bottomRight" state="frozen"/>
      <selection activeCell="G35" sqref="G35"/>
      <selection pane="topRight" activeCell="G35" sqref="G35"/>
      <selection pane="bottomLeft" activeCell="G35" sqref="G35"/>
      <selection pane="bottomRight" activeCell="E18" sqref="E18"/>
    </sheetView>
  </sheetViews>
  <sheetFormatPr defaultColWidth="9.1796875" defaultRowHeight="15.5" x14ac:dyDescent="0.35"/>
  <cols>
    <col min="1" max="1" width="2.453125" style="37" customWidth="1"/>
    <col min="2" max="2" width="15.26953125" style="37" customWidth="1"/>
    <col min="3" max="3" width="4.453125" style="118" customWidth="1"/>
    <col min="4" max="4" width="63.81640625" style="37" customWidth="1"/>
    <col min="5" max="5" width="60.1796875" style="95" customWidth="1"/>
    <col min="6" max="16384" width="9.1796875" style="37"/>
  </cols>
  <sheetData>
    <row r="4" spans="2:5" s="93" customFormat="1" ht="4" customHeight="1" x14ac:dyDescent="0.35">
      <c r="C4" s="94"/>
      <c r="E4" s="95"/>
    </row>
    <row r="5" spans="2:5" s="96" customFormat="1" ht="14.5" customHeight="1" x14ac:dyDescent="0.35">
      <c r="B5" s="96" t="s">
        <v>0</v>
      </c>
      <c r="C5" s="97"/>
      <c r="E5" s="95"/>
    </row>
    <row r="6" spans="2:5" s="96" customFormat="1" ht="15" customHeight="1" x14ac:dyDescent="0.35">
      <c r="B6" s="96" t="s">
        <v>1</v>
      </c>
      <c r="C6" s="97" t="s">
        <v>27</v>
      </c>
      <c r="E6" s="95"/>
    </row>
    <row r="7" spans="2:5" s="96" customFormat="1" ht="9" customHeight="1" thickBot="1" x14ac:dyDescent="0.4">
      <c r="C7" s="97"/>
      <c r="E7" s="95"/>
    </row>
    <row r="8" spans="2:5" s="96" customFormat="1" ht="16" thickBot="1" x14ac:dyDescent="0.4">
      <c r="B8" s="96" t="s">
        <v>108</v>
      </c>
      <c r="C8" s="97"/>
      <c r="D8" s="130" t="s">
        <v>143</v>
      </c>
      <c r="E8" s="131"/>
    </row>
    <row r="9" spans="2:5" s="96" customFormat="1" ht="10" customHeight="1" x14ac:dyDescent="0.35">
      <c r="C9" s="97"/>
      <c r="D9" s="98"/>
      <c r="E9" s="98"/>
    </row>
    <row r="10" spans="2:5" s="96" customFormat="1" ht="14.5" customHeight="1" x14ac:dyDescent="0.35">
      <c r="B10" s="99" t="s">
        <v>145</v>
      </c>
      <c r="C10" s="97"/>
      <c r="D10" s="98"/>
      <c r="E10" s="98"/>
    </row>
    <row r="11" spans="2:5" s="120" customFormat="1" ht="14.5" x14ac:dyDescent="0.35">
      <c r="B11" s="143" t="s">
        <v>159</v>
      </c>
      <c r="C11" s="143"/>
      <c r="D11" s="143"/>
      <c r="E11" s="143"/>
    </row>
    <row r="12" spans="2:5" s="120" customFormat="1" ht="14.5" x14ac:dyDescent="0.35">
      <c r="B12" s="143" t="s">
        <v>175</v>
      </c>
      <c r="C12" s="143"/>
      <c r="D12" s="143"/>
      <c r="E12" s="143"/>
    </row>
    <row r="13" spans="2:5" s="120" customFormat="1" ht="14.5" x14ac:dyDescent="0.35">
      <c r="B13" s="143" t="s">
        <v>146</v>
      </c>
      <c r="C13" s="143"/>
      <c r="D13" s="143"/>
      <c r="E13" s="143"/>
    </row>
    <row r="14" spans="2:5" s="120" customFormat="1" ht="29" customHeight="1" x14ac:dyDescent="0.35">
      <c r="B14" s="143" t="s">
        <v>160</v>
      </c>
      <c r="C14" s="143"/>
      <c r="D14" s="143"/>
      <c r="E14" s="143"/>
    </row>
    <row r="15" spans="2:5" s="93" customFormat="1" ht="7" customHeight="1" thickBot="1" x14ac:dyDescent="0.4">
      <c r="C15" s="100"/>
      <c r="E15" s="95"/>
    </row>
    <row r="16" spans="2:5" s="93" customFormat="1" ht="15" customHeight="1" x14ac:dyDescent="0.35">
      <c r="B16" s="132" t="s">
        <v>2</v>
      </c>
      <c r="C16" s="134" t="s">
        <v>3</v>
      </c>
      <c r="D16" s="136" t="s">
        <v>4</v>
      </c>
      <c r="E16" s="138" t="s">
        <v>65</v>
      </c>
    </row>
    <row r="17" spans="2:8" s="101" customFormat="1" ht="16" thickBot="1" x14ac:dyDescent="0.4">
      <c r="B17" s="133"/>
      <c r="C17" s="135"/>
      <c r="D17" s="137"/>
      <c r="E17" s="139"/>
    </row>
    <row r="18" spans="2:8" s="106" customFormat="1" ht="33" customHeight="1" x14ac:dyDescent="0.35">
      <c r="B18" s="102" t="s">
        <v>10</v>
      </c>
      <c r="C18" s="103">
        <v>1</v>
      </c>
      <c r="D18" s="104" t="s">
        <v>28</v>
      </c>
      <c r="E18" s="105" t="s">
        <v>132</v>
      </c>
    </row>
    <row r="19" spans="2:8" s="106" customFormat="1" ht="33" customHeight="1" x14ac:dyDescent="0.35">
      <c r="B19" s="107" t="s">
        <v>10</v>
      </c>
      <c r="C19" s="108">
        <v>2</v>
      </c>
      <c r="D19" s="109" t="s">
        <v>30</v>
      </c>
      <c r="E19" s="110" t="s">
        <v>132</v>
      </c>
      <c r="H19" s="106" t="s">
        <v>144</v>
      </c>
    </row>
    <row r="20" spans="2:8" s="106" customFormat="1" ht="33" customHeight="1" x14ac:dyDescent="0.35">
      <c r="B20" s="107" t="s">
        <v>10</v>
      </c>
      <c r="C20" s="108">
        <v>3</v>
      </c>
      <c r="D20" s="109" t="s">
        <v>141</v>
      </c>
      <c r="E20" s="110" t="s">
        <v>132</v>
      </c>
    </row>
    <row r="21" spans="2:8" s="111" customFormat="1" ht="33" customHeight="1" x14ac:dyDescent="0.35">
      <c r="B21" s="107" t="s">
        <v>10</v>
      </c>
      <c r="C21" s="108">
        <v>4</v>
      </c>
      <c r="D21" s="109" t="s">
        <v>162</v>
      </c>
      <c r="E21" s="110" t="s">
        <v>132</v>
      </c>
    </row>
    <row r="22" spans="2:8" s="111" customFormat="1" ht="33" customHeight="1" x14ac:dyDescent="0.35">
      <c r="B22" s="107" t="s">
        <v>10</v>
      </c>
      <c r="C22" s="108">
        <v>5</v>
      </c>
      <c r="D22" s="109" t="s">
        <v>163</v>
      </c>
      <c r="E22" s="110" t="s">
        <v>132</v>
      </c>
    </row>
    <row r="23" spans="2:8" s="111" customFormat="1" ht="33" customHeight="1" x14ac:dyDescent="0.35">
      <c r="B23" s="107" t="s">
        <v>10</v>
      </c>
      <c r="C23" s="108">
        <v>6</v>
      </c>
      <c r="D23" s="109" t="s">
        <v>164</v>
      </c>
      <c r="E23" s="110" t="s">
        <v>132</v>
      </c>
    </row>
    <row r="24" spans="2:8" s="106" customFormat="1" ht="33" customHeight="1" x14ac:dyDescent="0.35">
      <c r="B24" s="107" t="s">
        <v>10</v>
      </c>
      <c r="C24" s="108">
        <v>7</v>
      </c>
      <c r="D24" s="109" t="s">
        <v>165</v>
      </c>
      <c r="E24" s="110" t="s">
        <v>132</v>
      </c>
    </row>
    <row r="25" spans="2:8" s="106" customFormat="1" ht="33" customHeight="1" x14ac:dyDescent="0.35">
      <c r="B25" s="107" t="s">
        <v>10</v>
      </c>
      <c r="C25" s="108">
        <v>8</v>
      </c>
      <c r="D25" s="109" t="s">
        <v>166</v>
      </c>
      <c r="E25" s="110" t="s">
        <v>132</v>
      </c>
      <c r="F25" s="112"/>
    </row>
    <row r="26" spans="2:8" s="106" customFormat="1" ht="33" customHeight="1" x14ac:dyDescent="0.35">
      <c r="B26" s="107" t="s">
        <v>10</v>
      </c>
      <c r="C26" s="108">
        <v>9</v>
      </c>
      <c r="D26" s="109" t="s">
        <v>167</v>
      </c>
      <c r="E26" s="110" t="s">
        <v>132</v>
      </c>
      <c r="F26" s="112"/>
    </row>
    <row r="27" spans="2:8" s="106" customFormat="1" ht="33" customHeight="1" x14ac:dyDescent="0.35">
      <c r="B27" s="107" t="s">
        <v>10</v>
      </c>
      <c r="C27" s="108">
        <v>10</v>
      </c>
      <c r="D27" s="109" t="s">
        <v>168</v>
      </c>
      <c r="E27" s="110" t="s">
        <v>132</v>
      </c>
      <c r="F27" s="112"/>
    </row>
    <row r="28" spans="2:8" s="111" customFormat="1" ht="33" customHeight="1" x14ac:dyDescent="0.35">
      <c r="B28" s="107" t="s">
        <v>10</v>
      </c>
      <c r="C28" s="108">
        <v>11</v>
      </c>
      <c r="D28" s="109" t="s">
        <v>169</v>
      </c>
      <c r="E28" s="110" t="s">
        <v>132</v>
      </c>
      <c r="F28" s="113"/>
    </row>
    <row r="29" spans="2:8" s="111" customFormat="1" ht="33" customHeight="1" x14ac:dyDescent="0.35">
      <c r="B29" s="107" t="s">
        <v>10</v>
      </c>
      <c r="C29" s="108">
        <v>12</v>
      </c>
      <c r="D29" s="109" t="s">
        <v>170</v>
      </c>
      <c r="E29" s="110" t="s">
        <v>132</v>
      </c>
      <c r="F29" s="113"/>
    </row>
    <row r="30" spans="2:8" s="106" customFormat="1" ht="33" customHeight="1" x14ac:dyDescent="0.35">
      <c r="B30" s="107" t="s">
        <v>10</v>
      </c>
      <c r="C30" s="108">
        <v>13</v>
      </c>
      <c r="D30" s="109" t="s">
        <v>171</v>
      </c>
      <c r="E30" s="110" t="s">
        <v>132</v>
      </c>
      <c r="F30" s="112"/>
    </row>
    <row r="31" spans="2:8" s="106" customFormat="1" ht="33" customHeight="1" x14ac:dyDescent="0.35">
      <c r="B31" s="107" t="s">
        <v>10</v>
      </c>
      <c r="C31" s="108">
        <v>14</v>
      </c>
      <c r="D31" s="109" t="s">
        <v>172</v>
      </c>
      <c r="E31" s="110" t="s">
        <v>132</v>
      </c>
      <c r="F31" s="112"/>
    </row>
    <row r="32" spans="2:8" s="106" customFormat="1" ht="33" customHeight="1" x14ac:dyDescent="0.35">
      <c r="B32" s="107" t="s">
        <v>10</v>
      </c>
      <c r="C32" s="108">
        <v>15</v>
      </c>
      <c r="D32" s="109" t="s">
        <v>173</v>
      </c>
      <c r="E32" s="110" t="s">
        <v>132</v>
      </c>
      <c r="F32" s="112"/>
    </row>
    <row r="33" spans="2:5" ht="33" customHeight="1" x14ac:dyDescent="0.35">
      <c r="B33" s="107" t="s">
        <v>10</v>
      </c>
      <c r="C33" s="108">
        <v>16</v>
      </c>
      <c r="D33" s="109" t="s">
        <v>174</v>
      </c>
      <c r="E33" s="110" t="s">
        <v>132</v>
      </c>
    </row>
    <row r="34" spans="2:5" ht="33" customHeight="1" x14ac:dyDescent="0.35">
      <c r="B34" s="107" t="s">
        <v>42</v>
      </c>
      <c r="C34" s="108">
        <v>17</v>
      </c>
      <c r="D34" s="109" t="s">
        <v>67</v>
      </c>
      <c r="E34" s="110" t="s">
        <v>132</v>
      </c>
    </row>
    <row r="35" spans="2:5" ht="33" customHeight="1" x14ac:dyDescent="0.35">
      <c r="B35" s="107" t="s">
        <v>20</v>
      </c>
      <c r="C35" s="108">
        <v>18</v>
      </c>
      <c r="D35" s="109" t="s">
        <v>21</v>
      </c>
      <c r="E35" s="110" t="s">
        <v>132</v>
      </c>
    </row>
    <row r="36" spans="2:5" ht="33" customHeight="1" x14ac:dyDescent="0.35">
      <c r="B36" s="107" t="s">
        <v>20</v>
      </c>
      <c r="C36" s="108">
        <v>19</v>
      </c>
      <c r="D36" s="109" t="s">
        <v>24</v>
      </c>
      <c r="E36" s="110" t="s">
        <v>132</v>
      </c>
    </row>
    <row r="37" spans="2:5" ht="33" customHeight="1" thickBot="1" x14ac:dyDescent="0.4">
      <c r="B37" s="114" t="s">
        <v>25</v>
      </c>
      <c r="C37" s="115">
        <v>20</v>
      </c>
      <c r="D37" s="116" t="s">
        <v>26</v>
      </c>
      <c r="E37" s="117" t="s">
        <v>132</v>
      </c>
    </row>
    <row r="39" spans="2:5" ht="16" thickBot="1" x14ac:dyDescent="0.4"/>
    <row r="40" spans="2:5" x14ac:dyDescent="0.35">
      <c r="B40" s="140" t="s">
        <v>109</v>
      </c>
      <c r="C40" s="141"/>
      <c r="D40" s="141"/>
      <c r="E40" s="142"/>
    </row>
    <row r="41" spans="2:5" ht="33.75" customHeight="1" x14ac:dyDescent="0.35">
      <c r="B41" s="127" t="str">
        <f>"Based on your responses to this checklist, you are operating in the following sub-sector(s) ["&amp;Computation!D49&amp; "] and can consider [ "&amp;+Computation!G31&amp;"] solution types (as identified in the Digitalisation Roadmap of the Industry Digital Guide)."</f>
        <v>Based on your responses to this checklist, you are operating in the following sub-sector(s) [-] and can consider [ ] solution types (as identified in the Digitalisation Roadmap of the Industry Digital Guide).</v>
      </c>
      <c r="C41" s="128"/>
      <c r="D41" s="128"/>
      <c r="E41" s="129"/>
    </row>
    <row r="42" spans="2:5" ht="24" customHeight="1" thickBot="1" x14ac:dyDescent="0.4">
      <c r="B42" s="124" t="s">
        <v>147</v>
      </c>
      <c r="C42" s="125"/>
      <c r="D42" s="125"/>
      <c r="E42" s="126"/>
    </row>
    <row r="43" spans="2:5" s="121" customFormat="1" ht="14.5" x14ac:dyDescent="0.35">
      <c r="B43" s="121" t="s">
        <v>158</v>
      </c>
      <c r="C43" s="122"/>
      <c r="E43" s="123" t="s">
        <v>161</v>
      </c>
    </row>
    <row r="46" spans="2:5" x14ac:dyDescent="0.35">
      <c r="D46" s="119"/>
    </row>
  </sheetData>
  <sheetProtection algorithmName="SHA-512" hashValue="QRQS9zqOSizTGyPnnnJQQURDDvSpQ121mNxNZh8/eOIWT3pEs1K8wv+PMweiOqCsB1OF7k0ajRWWbUFCwc0eXg==" saltValue="7kGj3pnSOWLEFgzeDb8Eqw==" spinCount="100000" sheet="1" selectLockedCells="1"/>
  <mergeCells count="12">
    <mergeCell ref="B42:E42"/>
    <mergeCell ref="B41:E41"/>
    <mergeCell ref="D8:E8"/>
    <mergeCell ref="B16:B17"/>
    <mergeCell ref="C16:C17"/>
    <mergeCell ref="D16:D17"/>
    <mergeCell ref="E16:E17"/>
    <mergeCell ref="B40:E40"/>
    <mergeCell ref="B13:E13"/>
    <mergeCell ref="B11:E11"/>
    <mergeCell ref="B12:E12"/>
    <mergeCell ref="B14:E14"/>
  </mergeCells>
  <pageMargins left="0.23622047244094491" right="0.23622047244094491" top="0.43307086614173229" bottom="0.55118110236220474" header="0.31496062992125984" footer="0.31496062992125984"/>
  <pageSetup paperSize="9" scale="6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Computation!$E$26:$J$26</xm:f>
          </x14:formula1>
          <xm:sqref>E37</xm:sqref>
        </x14:dataValidation>
        <x14:dataValidation type="list" allowBlank="1" showInputMessage="1" showErrorMessage="1">
          <x14:formula1>
            <xm:f>Computation!$E$23:$J$23</xm:f>
          </x14:formula1>
          <xm:sqref>E34</xm:sqref>
        </x14:dataValidation>
        <x14:dataValidation type="list" allowBlank="1" showInputMessage="1" showErrorMessage="1">
          <x14:formula1>
            <xm:f>Computation!$E$22:$J$22</xm:f>
          </x14:formula1>
          <xm:sqref>E33</xm:sqref>
        </x14:dataValidation>
        <x14:dataValidation type="list" allowBlank="1" showInputMessage="1" showErrorMessage="1">
          <x14:formula1>
            <xm:f>Computation!$E$19:$I$19</xm:f>
          </x14:formula1>
          <xm:sqref>E30</xm:sqref>
        </x14:dataValidation>
        <x14:dataValidation type="list" allowBlank="1" showInputMessage="1" showErrorMessage="1">
          <x14:formula1>
            <xm:f>Computation!$E$16:$H$16</xm:f>
          </x14:formula1>
          <xm:sqref>E27</xm:sqref>
        </x14:dataValidation>
        <x14:dataValidation type="list" allowBlank="1" showInputMessage="1" showErrorMessage="1">
          <x14:formula1>
            <xm:f>Computation!$E$13:$K$13</xm:f>
          </x14:formula1>
          <xm:sqref>E24</xm:sqref>
        </x14:dataValidation>
        <x14:dataValidation type="list" allowBlank="1" showInputMessage="1" showErrorMessage="1">
          <x14:formula1>
            <xm:f>Computation!$E$21:$J$21</xm:f>
          </x14:formula1>
          <xm:sqref>E32</xm:sqref>
        </x14:dataValidation>
        <x14:dataValidation type="list" allowBlank="1" showInputMessage="1" showErrorMessage="1">
          <x14:formula1>
            <xm:f>Computation!$E$11:$J$11</xm:f>
          </x14:formula1>
          <xm:sqref>E22</xm:sqref>
        </x14:dataValidation>
        <x14:dataValidation type="list" allowBlank="1" showInputMessage="1" showErrorMessage="1">
          <x14:formula1>
            <xm:f>Computation!$E$10:$J$10</xm:f>
          </x14:formula1>
          <xm:sqref>E21</xm:sqref>
        </x14:dataValidation>
        <x14:dataValidation type="list" allowBlank="1" showInputMessage="1" showErrorMessage="1">
          <x14:formula1>
            <xm:f>Computation!$E$9:$G$9</xm:f>
          </x14:formula1>
          <xm:sqref>E20</xm:sqref>
        </x14:dataValidation>
        <x14:dataValidation type="list" allowBlank="1" showInputMessage="1" showErrorMessage="1">
          <x14:formula1>
            <xm:f>Computation!$E$8:$J$8</xm:f>
          </x14:formula1>
          <xm:sqref>E19</xm:sqref>
        </x14:dataValidation>
        <x14:dataValidation type="list" allowBlank="1" showInputMessage="1" showErrorMessage="1">
          <x14:formula1>
            <xm:f>Computation!$E$7:$J$7</xm:f>
          </x14:formula1>
          <xm:sqref>E18</xm:sqref>
        </x14:dataValidation>
        <x14:dataValidation type="list" allowBlank="1" showInputMessage="1" showErrorMessage="1">
          <x14:formula1>
            <xm:f>Computation!$E$12:$J$12</xm:f>
          </x14:formula1>
          <xm:sqref>E23</xm:sqref>
        </x14:dataValidation>
        <x14:dataValidation type="list" allowBlank="1" showInputMessage="1" showErrorMessage="1">
          <x14:formula1>
            <xm:f>Computation!$E$14:$I$14</xm:f>
          </x14:formula1>
          <xm:sqref>E25</xm:sqref>
        </x14:dataValidation>
        <x14:dataValidation type="list" allowBlank="1" showInputMessage="1" showErrorMessage="1">
          <x14:formula1>
            <xm:f>Computation!$E$15:$J$15</xm:f>
          </x14:formula1>
          <xm:sqref>E26</xm:sqref>
        </x14:dataValidation>
        <x14:dataValidation type="list" allowBlank="1" showInputMessage="1" showErrorMessage="1">
          <x14:formula1>
            <xm:f>Computation!$E$17:$J$17</xm:f>
          </x14:formula1>
          <xm:sqref>E28</xm:sqref>
        </x14:dataValidation>
        <x14:dataValidation type="list" allowBlank="1" showInputMessage="1" showErrorMessage="1">
          <x14:formula1>
            <xm:f>Computation!$E$18:$I$18</xm:f>
          </x14:formula1>
          <xm:sqref>E29</xm:sqref>
        </x14:dataValidation>
        <x14:dataValidation type="list" allowBlank="1" showInputMessage="1" showErrorMessage="1">
          <x14:formula1>
            <xm:f>Computation!$E$20:$J$20</xm:f>
          </x14:formula1>
          <xm:sqref>E31</xm:sqref>
        </x14:dataValidation>
        <x14:dataValidation type="list" allowBlank="1" showInputMessage="1" showErrorMessage="1">
          <x14:formula1>
            <xm:f>Computation!$E$24:$J$24</xm:f>
          </x14:formula1>
          <xm:sqref>E35</xm:sqref>
        </x14:dataValidation>
        <x14:dataValidation type="list" allowBlank="1" showInputMessage="1" showErrorMessage="1">
          <x14:formula1>
            <xm:f>Computation!$E$25:$J$25</xm:f>
          </x14:formula1>
          <xm:sqref>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R51"/>
  <sheetViews>
    <sheetView zoomScale="80" zoomScaleNormal="80" workbookViewId="0">
      <pane xSplit="4" ySplit="6" topLeftCell="F25" activePane="bottomRight" state="frozen"/>
      <selection activeCell="G35" sqref="G35"/>
      <selection pane="topRight" activeCell="G35" sqref="G35"/>
      <selection pane="bottomLeft" activeCell="G35" sqref="G35"/>
      <selection pane="bottomRight" activeCell="H47" sqref="H47"/>
    </sheetView>
  </sheetViews>
  <sheetFormatPr defaultColWidth="9.1796875" defaultRowHeight="14.5" x14ac:dyDescent="0.35"/>
  <cols>
    <col min="1" max="1" width="1.54296875" style="3" customWidth="1"/>
    <col min="2" max="2" width="10.81640625" style="3" customWidth="1"/>
    <col min="3" max="3" width="4.453125" style="11" customWidth="1"/>
    <col min="4" max="4" width="61.453125" style="13" customWidth="1"/>
    <col min="5" max="5" width="8.54296875" style="13" hidden="1" customWidth="1"/>
    <col min="6" max="10" width="18.81640625" style="13" customWidth="1"/>
    <col min="11" max="11" width="3.81640625" style="3" customWidth="1"/>
    <col min="12" max="12" width="18.453125" style="39" customWidth="1"/>
    <col min="13" max="13" width="18.453125" customWidth="1"/>
    <col min="14" max="14" width="24.26953125" bestFit="1" customWidth="1"/>
    <col min="15" max="15" width="12.26953125" style="3" hidden="1" customWidth="1"/>
    <col min="16" max="16" width="38.54296875" style="3" hidden="1" customWidth="1"/>
    <col min="17" max="17" width="4.26953125" style="3" hidden="1" customWidth="1"/>
    <col min="18" max="18" width="31.54296875" style="3" hidden="1" customWidth="1"/>
    <col min="19" max="19" width="9.1796875" style="3"/>
    <col min="20" max="20" width="4.81640625" style="3" customWidth="1"/>
    <col min="21" max="16384" width="9.1796875" style="3"/>
  </cols>
  <sheetData>
    <row r="1" spans="2:18" x14ac:dyDescent="0.35">
      <c r="C1" s="1"/>
      <c r="M1" s="38"/>
      <c r="N1" s="38"/>
    </row>
    <row r="2" spans="2:18" s="40" customFormat="1" ht="18.5" x14ac:dyDescent="0.35">
      <c r="B2" s="40" t="s">
        <v>110</v>
      </c>
      <c r="C2" s="41"/>
      <c r="J2" s="48"/>
      <c r="K2" s="42"/>
      <c r="L2" s="43"/>
      <c r="O2" s="43"/>
    </row>
    <row r="3" spans="2:18" s="28" customFormat="1" ht="18.5" x14ac:dyDescent="0.35">
      <c r="B3" s="28" t="s">
        <v>1</v>
      </c>
      <c r="C3" s="29" t="s">
        <v>27</v>
      </c>
      <c r="D3" s="30"/>
      <c r="E3" s="30"/>
      <c r="F3" s="30"/>
      <c r="G3" s="30"/>
      <c r="H3" s="30"/>
      <c r="I3" s="30"/>
      <c r="J3" s="30"/>
      <c r="L3" s="44"/>
      <c r="M3" s="40"/>
      <c r="N3" s="40"/>
    </row>
    <row r="4" spans="2:18" ht="15" thickBot="1" x14ac:dyDescent="0.4">
      <c r="C4" s="12"/>
      <c r="M4" s="38"/>
      <c r="N4" s="38"/>
    </row>
    <row r="5" spans="2:18" ht="14.5" customHeight="1" x14ac:dyDescent="0.35">
      <c r="B5" s="149" t="s">
        <v>2</v>
      </c>
      <c r="C5" s="151" t="s">
        <v>3</v>
      </c>
      <c r="D5" s="153" t="s">
        <v>4</v>
      </c>
      <c r="E5" s="84"/>
      <c r="F5" s="155" t="s">
        <v>65</v>
      </c>
      <c r="G5" s="155"/>
      <c r="H5" s="155"/>
      <c r="I5" s="155"/>
      <c r="J5" s="156"/>
      <c r="L5" s="144" t="s">
        <v>111</v>
      </c>
      <c r="M5" s="145"/>
      <c r="N5" s="144" t="s">
        <v>112</v>
      </c>
    </row>
    <row r="6" spans="2:18" s="2" customFormat="1" ht="15" customHeight="1" thickBot="1" x14ac:dyDescent="0.4">
      <c r="B6" s="150"/>
      <c r="C6" s="152"/>
      <c r="D6" s="154"/>
      <c r="E6" s="85" t="s">
        <v>131</v>
      </c>
      <c r="F6" s="17" t="s">
        <v>5</v>
      </c>
      <c r="G6" s="17" t="s">
        <v>6</v>
      </c>
      <c r="H6" s="17" t="s">
        <v>7</v>
      </c>
      <c r="I6" s="17" t="s">
        <v>8</v>
      </c>
      <c r="J6" s="18" t="s">
        <v>9</v>
      </c>
      <c r="L6" s="146"/>
      <c r="M6" s="147"/>
      <c r="N6" s="148"/>
      <c r="O6" s="33" t="s">
        <v>68</v>
      </c>
      <c r="P6" s="33" t="s">
        <v>69</v>
      </c>
    </row>
    <row r="7" spans="2:18" ht="29" x14ac:dyDescent="0.35">
      <c r="B7" s="22" t="s">
        <v>10</v>
      </c>
      <c r="C7" s="23">
        <v>1</v>
      </c>
      <c r="D7" s="24" t="s">
        <v>28</v>
      </c>
      <c r="E7" s="24" t="s">
        <v>132</v>
      </c>
      <c r="F7" s="23" t="s">
        <v>11</v>
      </c>
      <c r="G7" s="23" t="s">
        <v>12</v>
      </c>
      <c r="H7" s="25" t="s">
        <v>29</v>
      </c>
      <c r="I7" s="25" t="s">
        <v>13</v>
      </c>
      <c r="J7" s="26" t="s">
        <v>14</v>
      </c>
      <c r="L7" s="47"/>
      <c r="M7" s="47"/>
      <c r="N7" s="46" t="str">
        <f>'SME Self-Assessment Checklist'!E18</f>
        <v>&lt; Select &gt;</v>
      </c>
      <c r="O7" s="34" t="s">
        <v>70</v>
      </c>
      <c r="P7" s="1" t="s">
        <v>103</v>
      </c>
    </row>
    <row r="8" spans="2:18" ht="29" x14ac:dyDescent="0.35">
      <c r="B8" s="4" t="s">
        <v>10</v>
      </c>
      <c r="C8" s="5">
        <v>2</v>
      </c>
      <c r="D8" s="6" t="s">
        <v>30</v>
      </c>
      <c r="E8" s="6" t="s">
        <v>132</v>
      </c>
      <c r="F8" s="19" t="s">
        <v>15</v>
      </c>
      <c r="G8" s="20" t="s">
        <v>86</v>
      </c>
      <c r="H8" s="19" t="s">
        <v>87</v>
      </c>
      <c r="I8" s="19" t="s">
        <v>97</v>
      </c>
      <c r="J8" s="27" t="s">
        <v>98</v>
      </c>
      <c r="L8" s="47"/>
      <c r="M8" s="47"/>
      <c r="N8" s="46" t="str">
        <f>'SME Self-Assessment Checklist'!E19</f>
        <v>&lt; Select &gt;</v>
      </c>
      <c r="O8" s="34" t="s">
        <v>70</v>
      </c>
      <c r="P8" s="1" t="s">
        <v>103</v>
      </c>
    </row>
    <row r="9" spans="2:18" ht="29" x14ac:dyDescent="0.35">
      <c r="B9" s="4" t="s">
        <v>10</v>
      </c>
      <c r="C9" s="5">
        <v>3</v>
      </c>
      <c r="D9" s="6" t="s">
        <v>141</v>
      </c>
      <c r="E9" s="6" t="s">
        <v>132</v>
      </c>
      <c r="F9" s="5" t="s">
        <v>16</v>
      </c>
      <c r="G9" s="5" t="s">
        <v>17</v>
      </c>
      <c r="H9" s="31" t="s">
        <v>62</v>
      </c>
      <c r="I9" s="31" t="s">
        <v>62</v>
      </c>
      <c r="J9" s="31" t="s">
        <v>62</v>
      </c>
      <c r="L9" s="45" t="str">
        <f>IF(ISERROR(MATCH('SME Self-Assessment Checklist'!E20,F9,0)),"-",D39)</f>
        <v>-</v>
      </c>
      <c r="M9" s="45" t="str">
        <f>IF(ISERROR(MATCH('SME Self-Assessment Checklist'!E20,F9,0)),"-",D37)</f>
        <v>-</v>
      </c>
      <c r="N9" s="46" t="str">
        <f>'SME Self-Assessment Checklist'!E20</f>
        <v>&lt; Select &gt;</v>
      </c>
      <c r="O9" s="34" t="s">
        <v>16</v>
      </c>
      <c r="P9" s="34" t="s">
        <v>71</v>
      </c>
      <c r="R9" s="11"/>
    </row>
    <row r="10" spans="2:18" s="10" customFormat="1" ht="29" x14ac:dyDescent="0.35">
      <c r="B10" s="4" t="s">
        <v>10</v>
      </c>
      <c r="C10" s="5">
        <v>4</v>
      </c>
      <c r="D10" s="8" t="s">
        <v>43</v>
      </c>
      <c r="E10" s="8" t="s">
        <v>132</v>
      </c>
      <c r="F10" s="19" t="s">
        <v>15</v>
      </c>
      <c r="G10" s="20" t="s">
        <v>86</v>
      </c>
      <c r="H10" s="19" t="s">
        <v>87</v>
      </c>
      <c r="I10" s="19" t="s">
        <v>89</v>
      </c>
      <c r="J10" s="7" t="s">
        <v>19</v>
      </c>
      <c r="L10" s="45" t="str">
        <f>IF(ISERROR(MATCH('SME Self-Assessment Checklist'!E21,G10:I10,0)),"-",D31)</f>
        <v>-</v>
      </c>
      <c r="M10" s="45" t="str">
        <f>IF(ISERROR(MATCH('SME Self-Assessment Checklist'!E21,G10:I10,0)),"-",D33)</f>
        <v>-</v>
      </c>
      <c r="N10" s="46" t="str">
        <f>'SME Self-Assessment Checklist'!E21</f>
        <v>&lt; Select &gt;</v>
      </c>
      <c r="O10" s="34" t="s">
        <v>72</v>
      </c>
      <c r="P10" s="35" t="s">
        <v>99</v>
      </c>
    </row>
    <row r="11" spans="2:18" s="10" customFormat="1" ht="29" x14ac:dyDescent="0.35">
      <c r="B11" s="4" t="s">
        <v>10</v>
      </c>
      <c r="C11" s="5">
        <v>5</v>
      </c>
      <c r="D11" s="8" t="s">
        <v>61</v>
      </c>
      <c r="E11" s="8" t="s">
        <v>132</v>
      </c>
      <c r="F11" s="5">
        <v>1</v>
      </c>
      <c r="G11" s="5" t="s">
        <v>88</v>
      </c>
      <c r="H11" s="19" t="s">
        <v>142</v>
      </c>
      <c r="I11" s="5" t="s">
        <v>90</v>
      </c>
      <c r="J11" s="7" t="s">
        <v>19</v>
      </c>
      <c r="L11" s="45" t="str">
        <f>IF(ISERROR(MATCH('SME Self-Assessment Checklist'!E22,G11:I11,0)),"-",D32)</f>
        <v>-</v>
      </c>
      <c r="M11" s="45" t="str">
        <f>IF(ISERROR(MATCH('SME Self-Assessment Checklist'!E22,G11:I11,0)),"-",D34)</f>
        <v>-</v>
      </c>
      <c r="N11" s="46" t="str">
        <f>'SME Self-Assessment Checklist'!E22</f>
        <v>&lt; Select &gt;</v>
      </c>
      <c r="O11" s="34" t="s">
        <v>72</v>
      </c>
      <c r="P11" s="35" t="s">
        <v>73</v>
      </c>
    </row>
    <row r="12" spans="2:18" s="10" customFormat="1" ht="58" x14ac:dyDescent="0.35">
      <c r="B12" s="4" t="s">
        <v>10</v>
      </c>
      <c r="C12" s="5">
        <v>6</v>
      </c>
      <c r="D12" s="8" t="s">
        <v>44</v>
      </c>
      <c r="E12" s="8" t="s">
        <v>132</v>
      </c>
      <c r="F12" s="21" t="s">
        <v>23</v>
      </c>
      <c r="G12" s="21" t="s">
        <v>58</v>
      </c>
      <c r="H12" s="5" t="s">
        <v>59</v>
      </c>
      <c r="I12" s="5" t="s">
        <v>60</v>
      </c>
      <c r="J12" s="7" t="s">
        <v>19</v>
      </c>
      <c r="L12" s="45" t="str">
        <f>IF(ISERROR(MATCH('SME Self-Assessment Checklist'!E23,G12:H12,0)),"-",D32)</f>
        <v>-</v>
      </c>
      <c r="M12" s="45" t="str">
        <f>IF(ISERROR(MATCH('SME Self-Assessment Checklist'!E23,G12:H12,0)),"-",D34)</f>
        <v>-</v>
      </c>
      <c r="N12" s="46" t="str">
        <f>'SME Self-Assessment Checklist'!E23</f>
        <v>&lt; Select &gt;</v>
      </c>
      <c r="O12" s="10" t="s">
        <v>74</v>
      </c>
      <c r="P12" s="35" t="s">
        <v>73</v>
      </c>
    </row>
    <row r="13" spans="2:18" s="10" customFormat="1" ht="52.5" customHeight="1" x14ac:dyDescent="0.35">
      <c r="B13" s="4" t="s">
        <v>10</v>
      </c>
      <c r="C13" s="5">
        <v>7</v>
      </c>
      <c r="D13" s="8" t="s">
        <v>137</v>
      </c>
      <c r="E13" s="8" t="s">
        <v>132</v>
      </c>
      <c r="F13" s="21" t="s">
        <v>47</v>
      </c>
      <c r="G13" s="5" t="s">
        <v>31</v>
      </c>
      <c r="H13" s="5" t="s">
        <v>33</v>
      </c>
      <c r="I13" s="7" t="s">
        <v>66</v>
      </c>
      <c r="J13" s="7" t="s">
        <v>32</v>
      </c>
      <c r="K13" s="86" t="s">
        <v>19</v>
      </c>
      <c r="L13" s="45" t="str">
        <f>IF('SME Self-Assessment Checklist'!E24=Computation!J13,Computation!D33,IF(ISERROR(MATCH('SME Self-Assessment Checklist'!E24,F13:I13,0)),"-",D34))</f>
        <v>-</v>
      </c>
      <c r="M13" s="45" t="str">
        <f>IF(ISERROR(MATCH('SME Self-Assessment Checklist'!E24,F13:I13,0)),"-",D32)</f>
        <v>-</v>
      </c>
      <c r="N13" s="46" t="str">
        <f>'SME Self-Assessment Checklist'!E24</f>
        <v>&lt; Select &gt;</v>
      </c>
      <c r="O13" s="10" t="s">
        <v>130</v>
      </c>
      <c r="P13" s="35" t="s">
        <v>107</v>
      </c>
      <c r="Q13" s="10">
        <v>5</v>
      </c>
      <c r="R13" s="10" t="s">
        <v>105</v>
      </c>
    </row>
    <row r="14" spans="2:18" s="10" customFormat="1" ht="43.5" x14ac:dyDescent="0.35">
      <c r="B14" s="4" t="s">
        <v>10</v>
      </c>
      <c r="C14" s="5">
        <v>8</v>
      </c>
      <c r="D14" s="8" t="s">
        <v>50</v>
      </c>
      <c r="E14" s="8" t="s">
        <v>132</v>
      </c>
      <c r="F14" s="21" t="s">
        <v>49</v>
      </c>
      <c r="G14" s="9" t="s">
        <v>52</v>
      </c>
      <c r="H14" s="5" t="s">
        <v>51</v>
      </c>
      <c r="I14" s="5" t="s">
        <v>19</v>
      </c>
      <c r="J14" s="31" t="s">
        <v>62</v>
      </c>
      <c r="L14" s="45" t="str">
        <f>IF(ISERROR(MATCH('SME Self-Assessment Checklist'!E25,F14:H14,0)),"-",D32)</f>
        <v>-</v>
      </c>
      <c r="M14" s="45" t="str">
        <f>IF(ISERROR(MATCH('SME Self-Assessment Checklist'!E25,F14:G14,0)),"-",D34)</f>
        <v>-</v>
      </c>
      <c r="N14" s="46" t="str">
        <f>'SME Self-Assessment Checklist'!E25</f>
        <v>&lt; Select &gt;</v>
      </c>
      <c r="O14" s="10" t="s">
        <v>75</v>
      </c>
      <c r="P14" s="35" t="s">
        <v>107</v>
      </c>
      <c r="Q14" s="10">
        <v>3</v>
      </c>
      <c r="R14" s="35" t="s">
        <v>106</v>
      </c>
    </row>
    <row r="15" spans="2:18" s="10" customFormat="1" ht="29" x14ac:dyDescent="0.35">
      <c r="B15" s="4" t="s">
        <v>10</v>
      </c>
      <c r="C15" s="5">
        <v>9</v>
      </c>
      <c r="D15" s="8" t="s">
        <v>57</v>
      </c>
      <c r="E15" s="8" t="s">
        <v>132</v>
      </c>
      <c r="F15" s="21" t="s">
        <v>55</v>
      </c>
      <c r="G15" s="9" t="s">
        <v>91</v>
      </c>
      <c r="H15" s="5" t="s">
        <v>92</v>
      </c>
      <c r="I15" s="5" t="s">
        <v>93</v>
      </c>
      <c r="J15" s="7" t="s">
        <v>19</v>
      </c>
      <c r="L15" s="45" t="str">
        <f>IF(ISERROR(MATCH('SME Self-Assessment Checklist'!E26,G15:I15,0)),"-",D41)</f>
        <v>-</v>
      </c>
      <c r="M15" s="47"/>
      <c r="N15" s="46" t="str">
        <f>'SME Self-Assessment Checklist'!E26</f>
        <v>&lt; Select &gt;</v>
      </c>
      <c r="O15" s="10" t="s">
        <v>76</v>
      </c>
      <c r="P15" s="10" t="s">
        <v>77</v>
      </c>
    </row>
    <row r="16" spans="2:18" s="10" customFormat="1" ht="29" x14ac:dyDescent="0.35">
      <c r="B16" s="4" t="s">
        <v>10</v>
      </c>
      <c r="C16" s="5">
        <v>10</v>
      </c>
      <c r="D16" s="8" t="s">
        <v>56</v>
      </c>
      <c r="E16" s="8" t="s">
        <v>132</v>
      </c>
      <c r="F16" s="21" t="s">
        <v>16</v>
      </c>
      <c r="G16" s="9" t="s">
        <v>17</v>
      </c>
      <c r="H16" s="7" t="s">
        <v>19</v>
      </c>
      <c r="I16" s="31" t="s">
        <v>62</v>
      </c>
      <c r="J16" s="31" t="s">
        <v>62</v>
      </c>
      <c r="L16" s="45" t="str">
        <f>IF(ISERROR(MATCH('SME Self-Assessment Checklist'!E27,F16,0)),"-",D40)</f>
        <v>-</v>
      </c>
      <c r="M16" s="47"/>
      <c r="N16" s="46" t="str">
        <f>'SME Self-Assessment Checklist'!E27</f>
        <v>&lt; Select &gt;</v>
      </c>
      <c r="O16" s="36">
        <v>1</v>
      </c>
      <c r="P16" s="10" t="s">
        <v>78</v>
      </c>
    </row>
    <row r="17" spans="2:18" s="10" customFormat="1" ht="29" x14ac:dyDescent="0.35">
      <c r="B17" s="4" t="s">
        <v>10</v>
      </c>
      <c r="C17" s="5">
        <v>11</v>
      </c>
      <c r="D17" s="8" t="s">
        <v>53</v>
      </c>
      <c r="E17" s="8" t="s">
        <v>132</v>
      </c>
      <c r="F17" s="5">
        <v>1</v>
      </c>
      <c r="G17" s="5" t="s">
        <v>88</v>
      </c>
      <c r="H17" s="19" t="s">
        <v>142</v>
      </c>
      <c r="I17" s="5" t="s">
        <v>90</v>
      </c>
      <c r="J17" s="7" t="s">
        <v>19</v>
      </c>
      <c r="L17" s="45" t="str">
        <f>IF(ISERROR(MATCH('SME Self-Assessment Checklist'!E28,G17:I17,0)),"-",D36)</f>
        <v>-</v>
      </c>
      <c r="M17" s="47"/>
      <c r="N17" s="46" t="str">
        <f>'SME Self-Assessment Checklist'!E28</f>
        <v>&lt; Select &gt;</v>
      </c>
      <c r="O17" s="10" t="s">
        <v>79</v>
      </c>
      <c r="P17" s="10" t="s">
        <v>80</v>
      </c>
    </row>
    <row r="18" spans="2:18" ht="29" x14ac:dyDescent="0.35">
      <c r="B18" s="4" t="s">
        <v>10</v>
      </c>
      <c r="C18" s="5">
        <v>12</v>
      </c>
      <c r="D18" s="8" t="s">
        <v>151</v>
      </c>
      <c r="E18" s="8" t="s">
        <v>132</v>
      </c>
      <c r="F18" s="5" t="s">
        <v>152</v>
      </c>
      <c r="G18" s="5" t="s">
        <v>153</v>
      </c>
      <c r="H18" s="7" t="s">
        <v>154</v>
      </c>
      <c r="I18" s="5" t="s">
        <v>19</v>
      </c>
      <c r="J18" s="31" t="s">
        <v>62</v>
      </c>
      <c r="K18" s="11"/>
      <c r="L18" s="45" t="str">
        <f>IF(ISERROR(MATCH('SME Self-Assessment Checklist'!E29,G18,0)),"-",D44)</f>
        <v>-</v>
      </c>
      <c r="M18" s="47"/>
      <c r="N18" s="46" t="str">
        <f>'SME Self-Assessment Checklist'!E29</f>
        <v>&lt; Select &gt;</v>
      </c>
      <c r="O18" s="34" t="s">
        <v>101</v>
      </c>
      <c r="P18" s="1" t="s">
        <v>82</v>
      </c>
      <c r="Q18" s="1">
        <v>3</v>
      </c>
      <c r="R18" s="3" t="s">
        <v>102</v>
      </c>
    </row>
    <row r="19" spans="2:18" ht="43.5" x14ac:dyDescent="0.35">
      <c r="B19" s="4" t="s">
        <v>10</v>
      </c>
      <c r="C19" s="5">
        <v>13</v>
      </c>
      <c r="D19" s="8" t="s">
        <v>138</v>
      </c>
      <c r="E19" s="8" t="s">
        <v>132</v>
      </c>
      <c r="F19" s="5" t="s">
        <v>18</v>
      </c>
      <c r="G19" s="5" t="s">
        <v>34</v>
      </c>
      <c r="H19" s="5" t="s">
        <v>35</v>
      </c>
      <c r="I19" s="5" t="s">
        <v>19</v>
      </c>
      <c r="J19" s="31" t="s">
        <v>63</v>
      </c>
      <c r="K19" s="11"/>
      <c r="L19" s="45" t="str">
        <f>IF(ISERROR(MATCH('SME Self-Assessment Checklist'!E30,F19,0)),"-",D36)</f>
        <v>-</v>
      </c>
      <c r="M19" s="45" t="str">
        <f>IF(ISERROR(MATCH('SME Self-Assessment Checklist'!E30,F19,0)),"-",D37)</f>
        <v>-</v>
      </c>
      <c r="N19" s="46" t="str">
        <f>'SME Self-Assessment Checklist'!E30</f>
        <v>&lt; Select &gt;</v>
      </c>
      <c r="O19" s="34">
        <v>1</v>
      </c>
      <c r="P19" s="34" t="s">
        <v>100</v>
      </c>
    </row>
    <row r="20" spans="2:18" s="10" customFormat="1" ht="29.15" customHeight="1" x14ac:dyDescent="0.35">
      <c r="B20" s="4" t="s">
        <v>10</v>
      </c>
      <c r="C20" s="5">
        <v>14</v>
      </c>
      <c r="D20" s="8" t="s">
        <v>54</v>
      </c>
      <c r="E20" s="8" t="s">
        <v>132</v>
      </c>
      <c r="F20" s="5">
        <v>1</v>
      </c>
      <c r="G20" s="5" t="s">
        <v>88</v>
      </c>
      <c r="H20" s="19" t="s">
        <v>142</v>
      </c>
      <c r="I20" s="5" t="s">
        <v>90</v>
      </c>
      <c r="J20" s="7" t="s">
        <v>19</v>
      </c>
      <c r="L20" s="45" t="str">
        <f>IF(ISERROR(MATCH('SME Self-Assessment Checklist'!E31,G20:I20,0)),"-",D35)</f>
        <v>-</v>
      </c>
      <c r="M20" s="45" t="str">
        <f>IF(ISERROR(MATCH('SME Self-Assessment Checklist'!E31,G20:I20,0)),"-",D42)</f>
        <v>-</v>
      </c>
      <c r="N20" s="46" t="str">
        <f>'SME Self-Assessment Checklist'!E31</f>
        <v>&lt; Select &gt;</v>
      </c>
      <c r="O20" s="10" t="s">
        <v>79</v>
      </c>
      <c r="P20" s="35" t="s">
        <v>84</v>
      </c>
    </row>
    <row r="21" spans="2:18" ht="51" customHeight="1" x14ac:dyDescent="0.35">
      <c r="B21" s="4" t="s">
        <v>10</v>
      </c>
      <c r="C21" s="5">
        <v>15</v>
      </c>
      <c r="D21" s="8" t="s">
        <v>46</v>
      </c>
      <c r="E21" s="8" t="s">
        <v>132</v>
      </c>
      <c r="F21" s="21" t="s">
        <v>49</v>
      </c>
      <c r="G21" s="5" t="s">
        <v>36</v>
      </c>
      <c r="H21" s="5" t="s">
        <v>37</v>
      </c>
      <c r="I21" s="5" t="s">
        <v>38</v>
      </c>
      <c r="J21" s="7" t="s">
        <v>19</v>
      </c>
      <c r="K21" s="11"/>
      <c r="L21" s="45" t="str">
        <f>IF(ISERROR(MATCH('SME Self-Assessment Checklist'!E32,F21:H21,0)),"-",D35)</f>
        <v>-</v>
      </c>
      <c r="M21" s="45" t="str">
        <f>IF(ISERROR(MATCH('SME Self-Assessment Checklist'!E32,F21:H21,0)),"-",D43)</f>
        <v>-</v>
      </c>
      <c r="N21" s="46" t="str">
        <f>'SME Self-Assessment Checklist'!E32</f>
        <v>&lt; Select &gt;</v>
      </c>
      <c r="O21" s="34" t="s">
        <v>81</v>
      </c>
      <c r="P21" s="35" t="s">
        <v>85</v>
      </c>
    </row>
    <row r="22" spans="2:18" s="10" customFormat="1" ht="38.25" customHeight="1" x14ac:dyDescent="0.35">
      <c r="B22" s="4" t="s">
        <v>10</v>
      </c>
      <c r="C22" s="5">
        <v>16</v>
      </c>
      <c r="D22" s="8" t="s">
        <v>157</v>
      </c>
      <c r="E22" s="8" t="s">
        <v>132</v>
      </c>
      <c r="F22" s="21" t="s">
        <v>39</v>
      </c>
      <c r="G22" s="5" t="s">
        <v>64</v>
      </c>
      <c r="H22" s="5" t="s">
        <v>37</v>
      </c>
      <c r="I22" s="5" t="s">
        <v>38</v>
      </c>
      <c r="J22" s="7" t="s">
        <v>19</v>
      </c>
      <c r="K22" s="11"/>
      <c r="L22" s="45" t="str">
        <f>IF(ISERROR(MATCH('SME Self-Assessment Checklist'!E33,F22:H22,0)),"-",D35)</f>
        <v>-</v>
      </c>
      <c r="M22" s="45" t="str">
        <f>IF(ISERROR(MATCH('SME Self-Assessment Checklist'!E33,F22:I22,0)),"-",D43)</f>
        <v>-</v>
      </c>
      <c r="N22" s="46" t="str">
        <f>'SME Self-Assessment Checklist'!E33</f>
        <v>&lt; Select &gt;</v>
      </c>
      <c r="O22" s="34" t="s">
        <v>81</v>
      </c>
      <c r="P22" s="35" t="s">
        <v>85</v>
      </c>
    </row>
    <row r="23" spans="2:18" ht="29" x14ac:dyDescent="0.35">
      <c r="B23" s="4" t="s">
        <v>42</v>
      </c>
      <c r="C23" s="5">
        <v>17</v>
      </c>
      <c r="D23" s="6" t="s">
        <v>67</v>
      </c>
      <c r="E23" s="6" t="s">
        <v>132</v>
      </c>
      <c r="F23" s="21" t="s">
        <v>41</v>
      </c>
      <c r="G23" s="21" t="s">
        <v>40</v>
      </c>
      <c r="H23" s="21" t="s">
        <v>94</v>
      </c>
      <c r="I23" s="21" t="s">
        <v>95</v>
      </c>
      <c r="J23" s="91" t="s">
        <v>96</v>
      </c>
      <c r="K23" s="11"/>
      <c r="L23" s="45" t="str">
        <f>IF(ISERROR(MATCH('SME Self-Assessment Checklist'!E34,H23:J23,0)),"-",D38)</f>
        <v>-</v>
      </c>
      <c r="M23" s="47"/>
      <c r="N23" s="46" t="str">
        <f>'SME Self-Assessment Checklist'!E34</f>
        <v>&lt; Select &gt;</v>
      </c>
      <c r="O23" s="34" t="s">
        <v>149</v>
      </c>
      <c r="P23" s="1" t="s">
        <v>83</v>
      </c>
    </row>
    <row r="24" spans="2:18" s="13" customFormat="1" ht="29" x14ac:dyDescent="0.35">
      <c r="B24" s="4" t="s">
        <v>20</v>
      </c>
      <c r="C24" s="5">
        <v>18</v>
      </c>
      <c r="D24" s="6" t="s">
        <v>21</v>
      </c>
      <c r="E24" s="6" t="s">
        <v>132</v>
      </c>
      <c r="F24" s="5" t="s">
        <v>16</v>
      </c>
      <c r="G24" s="5" t="s">
        <v>17</v>
      </c>
      <c r="H24" s="5" t="s">
        <v>22</v>
      </c>
      <c r="I24" s="5" t="s">
        <v>104</v>
      </c>
      <c r="J24" s="7" t="s">
        <v>19</v>
      </c>
      <c r="L24" s="45" t="str">
        <f>IF(ISERROR(MATCH('SME Self-Assessment Checklist'!E35,F24,0)),"-","PDPA Awareness")</f>
        <v>-</v>
      </c>
      <c r="M24" s="45" t="str">
        <f>IF(ISERROR(MATCH('SME Self-Assessment Checklist'!E35,G24:I24,0)),"-","Lack PDPA Awareness")</f>
        <v>-</v>
      </c>
      <c r="N24" s="46" t="str">
        <f>'SME Self-Assessment Checklist'!E35</f>
        <v>&lt; Select &gt;</v>
      </c>
    </row>
    <row r="25" spans="2:18" s="13" customFormat="1" ht="29" x14ac:dyDescent="0.35">
      <c r="B25" s="4" t="s">
        <v>20</v>
      </c>
      <c r="C25" s="5">
        <v>19</v>
      </c>
      <c r="D25" s="6" t="s">
        <v>24</v>
      </c>
      <c r="E25" s="6" t="s">
        <v>132</v>
      </c>
      <c r="F25" s="5" t="s">
        <v>16</v>
      </c>
      <c r="G25" s="5" t="s">
        <v>17</v>
      </c>
      <c r="H25" s="5" t="s">
        <v>22</v>
      </c>
      <c r="I25" s="5" t="s">
        <v>104</v>
      </c>
      <c r="J25" s="7" t="s">
        <v>19</v>
      </c>
      <c r="L25" s="45" t="str">
        <f>IF(ISERROR(MATCH('SME Self-Assessment Checklist'!E36,F25,0)),"-","Data Protection Awareness")</f>
        <v>-</v>
      </c>
      <c r="M25" s="45" t="str">
        <f>IF(ISERROR(MATCH('SME Self-Assessment Checklist'!E36,G25:I25,0)),"-","Lack Data Protection Awareness")</f>
        <v>-</v>
      </c>
      <c r="N25" s="46" t="str">
        <f>'SME Self-Assessment Checklist'!E36</f>
        <v>&lt; Select &gt;</v>
      </c>
    </row>
    <row r="26" spans="2:18" ht="29.5" thickBot="1" x14ac:dyDescent="0.4">
      <c r="B26" s="14" t="s">
        <v>25</v>
      </c>
      <c r="C26" s="15">
        <v>20</v>
      </c>
      <c r="D26" s="16" t="s">
        <v>26</v>
      </c>
      <c r="E26" s="16" t="s">
        <v>132</v>
      </c>
      <c r="F26" s="15" t="s">
        <v>16</v>
      </c>
      <c r="G26" s="15" t="s">
        <v>17</v>
      </c>
      <c r="H26" s="15" t="s">
        <v>22</v>
      </c>
      <c r="I26" s="15" t="s">
        <v>104</v>
      </c>
      <c r="J26" s="87" t="s">
        <v>19</v>
      </c>
      <c r="L26" s="45" t="str">
        <f>IF(ISERROR(MATCH('SME Self-Assessment Checklist'!E37,F26,0)),"-","CyberSecurity Awareness")</f>
        <v>-</v>
      </c>
      <c r="M26" s="45" t="str">
        <f>IF(ISERROR(MATCH('SME Self-Assessment Checklist'!E37,G26:I26,0)),"-","Lack CyberSecurity Awareness")</f>
        <v>-</v>
      </c>
      <c r="N26" s="46" t="str">
        <f>'SME Self-Assessment Checklist'!E37</f>
        <v>&lt; Select &gt;</v>
      </c>
    </row>
    <row r="29" spans="2:18" ht="15" thickBot="1" x14ac:dyDescent="0.4">
      <c r="L29" s="65"/>
      <c r="M29" s="66"/>
    </row>
    <row r="30" spans="2:18" ht="15" thickBot="1" x14ac:dyDescent="0.4">
      <c r="B30" s="49" t="s">
        <v>113</v>
      </c>
      <c r="C30" s="50"/>
      <c r="D30" s="51"/>
      <c r="E30" s="67"/>
      <c r="F30"/>
      <c r="G30" s="76" t="s">
        <v>111</v>
      </c>
      <c r="H30" s="77" t="s">
        <v>136</v>
      </c>
      <c r="L30" s="65"/>
      <c r="M30" s="65"/>
    </row>
    <row r="31" spans="2:18" ht="15" thickTop="1" x14ac:dyDescent="0.35">
      <c r="B31" s="52" t="s">
        <v>114</v>
      </c>
      <c r="C31" s="53">
        <f t="shared" ref="C31:C44" si="0">COUNTIF($L$7:$M$26,$D31)</f>
        <v>0</v>
      </c>
      <c r="D31" s="54" t="s">
        <v>117</v>
      </c>
      <c r="E31" s="66"/>
      <c r="F31"/>
      <c r="G31" s="78" t="str">
        <f>IF(AND(B32&gt;B39,B32&gt;B45)=TRUE,"Stage 1",IF(AND(B39&gt;B32,B39&gt;B45)=TRUE,"Stage 2",IF(AND(B45&gt;B32,B45&gt;B39)=TRUE,"Stage 3",IF(AND(B32&gt;=B39,B32&gt;B45)=TRUE,"Stage 1 &amp; Stage 2",IF(AND(B32&gt;=B45,B32&gt;B39)=TRUE,"Stage 1 &amp; Stage 3",IF(AND(B39&gt;=B45,B39&gt;B32)=TRUE,"Stage 2 &amp; Stage 3",IF(AND(B39=B45,B39=B32, B32&lt;&gt;0, B39 &lt;&gt;0, B45 &lt;&gt;0)=TRUE,"Stage 1, Stage 2 &amp; Stage 3","")))))))</f>
        <v/>
      </c>
      <c r="H31" s="79" t="str">
        <f>IF(ISERROR(VLOOKUP(E10,N10:N16,1,0))=FALSE,"",IF(COUNTIF(N10:N16,"Not Applicable")=COUNTA(N10:N16),"","Land Transport"))</f>
        <v/>
      </c>
      <c r="L31" s="65"/>
      <c r="M31" s="65"/>
    </row>
    <row r="32" spans="2:18" x14ac:dyDescent="0.35">
      <c r="B32" s="55">
        <f>ROUND(SUM(C31:C37),0)</f>
        <v>0</v>
      </c>
      <c r="C32" s="56">
        <f t="shared" si="0"/>
        <v>0</v>
      </c>
      <c r="D32" s="57" t="s">
        <v>118</v>
      </c>
      <c r="E32" s="66"/>
      <c r="F32"/>
      <c r="G32" s="80"/>
      <c r="H32" s="79" t="str">
        <f>IF(ISERROR(VLOOKUP(E17,N17:N19,1,0))=FALSE,"",IF(COUNTIF(N17:N19,"Not Applicable")=COUNTA(N17:N19),"","Warehousing"))</f>
        <v/>
      </c>
      <c r="L32" s="65"/>
      <c r="M32" s="65"/>
    </row>
    <row r="33" spans="2:8" ht="15" thickBot="1" x14ac:dyDescent="0.4">
      <c r="B33" s="58"/>
      <c r="C33" s="56">
        <f t="shared" si="0"/>
        <v>0</v>
      </c>
      <c r="D33" s="57" t="s">
        <v>120</v>
      </c>
      <c r="E33" s="66"/>
      <c r="F33"/>
      <c r="G33" s="81"/>
      <c r="H33" s="82" t="str">
        <f>IF(ISERROR(VLOOKUP(E20,N20:N22,1,0))=FALSE,"",IF(COUNTIF(N20:N22,"Not Applicable")=COUNTA(N20:N22),"","Freight Forwarding"))</f>
        <v/>
      </c>
    </row>
    <row r="34" spans="2:8" x14ac:dyDescent="0.35">
      <c r="B34" s="59"/>
      <c r="C34" s="60">
        <f t="shared" si="0"/>
        <v>0</v>
      </c>
      <c r="D34" s="61" t="s">
        <v>119</v>
      </c>
      <c r="E34" s="66"/>
      <c r="F34"/>
      <c r="G34"/>
    </row>
    <row r="35" spans="2:8" x14ac:dyDescent="0.35">
      <c r="B35" s="59"/>
      <c r="C35" s="60">
        <f t="shared" si="0"/>
        <v>0</v>
      </c>
      <c r="D35" s="61" t="s">
        <v>121</v>
      </c>
      <c r="E35" s="66"/>
    </row>
    <row r="36" spans="2:8" x14ac:dyDescent="0.35">
      <c r="B36" s="59"/>
      <c r="C36" s="60">
        <f t="shared" si="0"/>
        <v>0</v>
      </c>
      <c r="D36" s="61" t="s">
        <v>122</v>
      </c>
      <c r="E36" s="66"/>
      <c r="F36"/>
    </row>
    <row r="37" spans="2:8" ht="15" thickBot="1" x14ac:dyDescent="0.4">
      <c r="B37" s="59"/>
      <c r="C37" s="60">
        <f t="shared" si="0"/>
        <v>0</v>
      </c>
      <c r="D37" s="61" t="s">
        <v>123</v>
      </c>
      <c r="E37" s="66"/>
      <c r="F37"/>
    </row>
    <row r="38" spans="2:8" ht="15" thickTop="1" x14ac:dyDescent="0.35">
      <c r="B38" s="52" t="s">
        <v>115</v>
      </c>
      <c r="C38" s="53">
        <f t="shared" si="0"/>
        <v>0</v>
      </c>
      <c r="D38" s="54" t="s">
        <v>103</v>
      </c>
      <c r="E38" s="66"/>
      <c r="F38"/>
      <c r="G38"/>
    </row>
    <row r="39" spans="2:8" x14ac:dyDescent="0.35">
      <c r="B39" s="55">
        <f>ROUND(SUM(C38:C43)*Recommendations!P3,0)</f>
        <v>0</v>
      </c>
      <c r="C39" s="56">
        <f t="shared" si="0"/>
        <v>0</v>
      </c>
      <c r="D39" s="57" t="s">
        <v>124</v>
      </c>
      <c r="E39" s="66"/>
      <c r="F39"/>
      <c r="G39"/>
    </row>
    <row r="40" spans="2:8" x14ac:dyDescent="0.35">
      <c r="B40" s="55"/>
      <c r="C40" s="56">
        <f t="shared" si="0"/>
        <v>0</v>
      </c>
      <c r="D40" s="57" t="s">
        <v>125</v>
      </c>
      <c r="E40" s="66"/>
      <c r="F40"/>
      <c r="G40"/>
    </row>
    <row r="41" spans="2:8" x14ac:dyDescent="0.35">
      <c r="B41" s="55"/>
      <c r="C41" s="56">
        <f t="shared" si="0"/>
        <v>0</v>
      </c>
      <c r="D41" s="57" t="s">
        <v>126</v>
      </c>
      <c r="E41" s="66"/>
      <c r="F41" s="83"/>
      <c r="G41"/>
    </row>
    <row r="42" spans="2:8" x14ac:dyDescent="0.35">
      <c r="B42" s="55"/>
      <c r="C42" s="56">
        <f t="shared" si="0"/>
        <v>0</v>
      </c>
      <c r="D42" s="57" t="s">
        <v>127</v>
      </c>
      <c r="E42" s="66"/>
      <c r="F42"/>
      <c r="G42"/>
    </row>
    <row r="43" spans="2:8" x14ac:dyDescent="0.35">
      <c r="B43" s="55"/>
      <c r="C43" s="56">
        <f t="shared" si="0"/>
        <v>0</v>
      </c>
      <c r="D43" s="57" t="s">
        <v>128</v>
      </c>
      <c r="E43" s="66"/>
      <c r="F43"/>
      <c r="G43"/>
    </row>
    <row r="44" spans="2:8" x14ac:dyDescent="0.35">
      <c r="B44" s="62" t="s">
        <v>116</v>
      </c>
      <c r="C44" s="63">
        <f t="shared" si="0"/>
        <v>0</v>
      </c>
      <c r="D44" s="64" t="s">
        <v>129</v>
      </c>
      <c r="E44" s="66"/>
      <c r="F44"/>
      <c r="G44"/>
    </row>
    <row r="45" spans="2:8" x14ac:dyDescent="0.35">
      <c r="B45" s="55">
        <f>ROUND(SUM(C44:C45)*Recommendations!Q3,0)</f>
        <v>0</v>
      </c>
      <c r="C45" s="56"/>
      <c r="D45" s="57"/>
      <c r="E45" s="66"/>
      <c r="F45"/>
      <c r="G45"/>
    </row>
    <row r="49" spans="3:4" x14ac:dyDescent="0.35">
      <c r="C49" s="83" t="s">
        <v>139</v>
      </c>
      <c r="D49" t="str">
        <f>IF(COUNTBLANK(H31:H33)=3,"-",IF(COUNTBLANK(H31:H33)=2,TRIM(H31&amp;H32&amp;H33),IF(COUNTBLANK(H31:H33)=0,TRIM(H31&amp;", "&amp;H32&amp;" and "&amp;H33),IF(TRIM(H31)="",H32 &amp;" and "&amp;H33,H31&amp;" and "&amp;TRIM(H32)&amp;TRIM(H33)))))</f>
        <v>-</v>
      </c>
    </row>
    <row r="50" spans="3:4" x14ac:dyDescent="0.35">
      <c r="C50"/>
    </row>
    <row r="51" spans="3:4" x14ac:dyDescent="0.35">
      <c r="C51" s="83" t="s">
        <v>140</v>
      </c>
      <c r="D51" s="3" t="str">
        <f>IF(Computation!D49="","You have not selected any Land Transport, Warehousing and Freight Forwarding questions.", "You have chosen the questions from " &amp; Computation!D49&amp; " sector.")</f>
        <v>You have chosen the questions from - sector.</v>
      </c>
    </row>
  </sheetData>
  <mergeCells count="6">
    <mergeCell ref="L5:M6"/>
    <mergeCell ref="N5:N6"/>
    <mergeCell ref="B5:B6"/>
    <mergeCell ref="C5:C6"/>
    <mergeCell ref="D5:D6"/>
    <mergeCell ref="F5:J5"/>
  </mergeCells>
  <pageMargins left="0.23622047244094491" right="0.23622047244094491" top="0.33" bottom="0.35" header="0.19" footer="0.18"/>
  <pageSetup paperSize="9" scale="73" fitToHeight="0" orientation="landscape" verticalDpi="0" r:id="rId1"/>
  <headerFooter>
    <oddFooter>&amp;L&amp;"-,Bold"&amp;10IMDA Logistics IDP - SME Self-Assessment Checklist - Version 1.0&amp;RUpdated on November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R43"/>
  <sheetViews>
    <sheetView zoomScale="70" zoomScaleNormal="70" workbookViewId="0">
      <pane xSplit="4" ySplit="6" topLeftCell="I7" activePane="bottomRight" state="frozen"/>
      <selection activeCell="G35" sqref="G35"/>
      <selection pane="topRight" activeCell="G35" sqref="G35"/>
      <selection pane="bottomLeft" activeCell="G35" sqref="G35"/>
      <selection pane="bottomRight" activeCell="R10" sqref="R10"/>
    </sheetView>
  </sheetViews>
  <sheetFormatPr defaultColWidth="9.1796875" defaultRowHeight="14.5" outlineLevelCol="1" x14ac:dyDescent="0.35"/>
  <cols>
    <col min="1" max="1" width="1.54296875" style="3" customWidth="1"/>
    <col min="2" max="2" width="18.26953125" style="3" bestFit="1" customWidth="1"/>
    <col min="3" max="3" width="4.453125" style="11" customWidth="1"/>
    <col min="4" max="4" width="67.26953125" style="13" customWidth="1"/>
    <col min="5" max="5" width="21.54296875" style="13" customWidth="1"/>
    <col min="6" max="9" width="20.81640625" style="13" customWidth="1"/>
    <col min="10" max="10" width="10.54296875" style="3" customWidth="1"/>
    <col min="11" max="11" width="14.81640625" style="3" customWidth="1"/>
    <col min="12" max="12" width="26.81640625" style="3" bestFit="1" customWidth="1"/>
    <col min="13" max="13" width="26.81640625" style="1" bestFit="1" customWidth="1"/>
    <col min="14" max="14" width="0" style="3" hidden="1" customWidth="1" outlineLevel="1"/>
    <col min="15" max="15" width="6.81640625" style="3" hidden="1" customWidth="1" outlineLevel="1"/>
    <col min="16" max="17" width="9.1796875" style="3" hidden="1" customWidth="1" outlineLevel="1"/>
    <col min="18" max="18" width="9.1796875" style="3" collapsed="1"/>
    <col min="19" max="16384" width="9.1796875" style="3"/>
  </cols>
  <sheetData>
    <row r="1" spans="2:17" x14ac:dyDescent="0.35">
      <c r="C1" s="1"/>
    </row>
    <row r="2" spans="2:17" s="28" customFormat="1" ht="18.5" x14ac:dyDescent="0.35">
      <c r="B2" s="28" t="s">
        <v>0</v>
      </c>
      <c r="C2" s="29"/>
      <c r="D2" s="30"/>
      <c r="E2" s="30"/>
      <c r="F2" s="30"/>
      <c r="G2" s="30"/>
      <c r="H2" s="30"/>
      <c r="I2" s="30"/>
      <c r="M2" s="29"/>
    </row>
    <row r="3" spans="2:17" s="28" customFormat="1" ht="18.5" x14ac:dyDescent="0.35">
      <c r="B3" s="28" t="s">
        <v>1</v>
      </c>
      <c r="C3" s="29" t="s">
        <v>27</v>
      </c>
      <c r="D3" s="30"/>
      <c r="E3" s="30"/>
      <c r="F3" s="30"/>
      <c r="G3" s="30"/>
      <c r="H3" s="30"/>
      <c r="I3" s="30"/>
      <c r="M3" s="29"/>
      <c r="N3" s="75" t="s">
        <v>135</v>
      </c>
      <c r="P3" s="28">
        <f>O4/P4</f>
        <v>2</v>
      </c>
      <c r="Q3" s="28">
        <v>1</v>
      </c>
    </row>
    <row r="4" spans="2:17" ht="15" thickBot="1" x14ac:dyDescent="0.4">
      <c r="C4" s="12"/>
      <c r="O4" s="3">
        <f>SUM(O7:O24)</f>
        <v>18</v>
      </c>
      <c r="P4" s="3">
        <f>SUM(P7:P24)</f>
        <v>9</v>
      </c>
      <c r="Q4" s="3">
        <f>SUM(Q7:Q24)</f>
        <v>1</v>
      </c>
    </row>
    <row r="5" spans="2:17" x14ac:dyDescent="0.35">
      <c r="B5" s="157" t="s">
        <v>2</v>
      </c>
      <c r="C5" s="155" t="s">
        <v>3</v>
      </c>
      <c r="D5" s="160" t="s">
        <v>4</v>
      </c>
      <c r="E5" s="155" t="s">
        <v>65</v>
      </c>
      <c r="F5" s="155"/>
      <c r="G5" s="155"/>
      <c r="H5" s="155"/>
      <c r="I5" s="156"/>
      <c r="L5" s="3" t="s">
        <v>114</v>
      </c>
    </row>
    <row r="6" spans="2:17" s="2" customFormat="1" ht="29" x14ac:dyDescent="0.35">
      <c r="B6" s="158"/>
      <c r="C6" s="159"/>
      <c r="D6" s="161"/>
      <c r="E6" s="88" t="s">
        <v>5</v>
      </c>
      <c r="F6" s="88" t="s">
        <v>6</v>
      </c>
      <c r="G6" s="88" t="s">
        <v>7</v>
      </c>
      <c r="H6" s="88" t="s">
        <v>8</v>
      </c>
      <c r="I6" s="90" t="s">
        <v>9</v>
      </c>
      <c r="K6" s="33" t="s">
        <v>68</v>
      </c>
      <c r="L6" s="162" t="s">
        <v>69</v>
      </c>
      <c r="M6" s="162"/>
      <c r="N6" s="162"/>
      <c r="O6" s="3" t="s">
        <v>114</v>
      </c>
      <c r="P6" s="3" t="s">
        <v>115</v>
      </c>
      <c r="Q6" s="3" t="s">
        <v>116</v>
      </c>
    </row>
    <row r="7" spans="2:17" ht="29" x14ac:dyDescent="0.35">
      <c r="B7" s="4" t="s">
        <v>10</v>
      </c>
      <c r="C7" s="5">
        <v>1</v>
      </c>
      <c r="D7" s="6" t="s">
        <v>28</v>
      </c>
      <c r="E7" s="5" t="s">
        <v>11</v>
      </c>
      <c r="F7" s="5" t="s">
        <v>12</v>
      </c>
      <c r="G7" s="89" t="s">
        <v>29</v>
      </c>
      <c r="H7" s="89" t="s">
        <v>13</v>
      </c>
      <c r="I7" s="7" t="s">
        <v>14</v>
      </c>
      <c r="K7" s="34" t="s">
        <v>70</v>
      </c>
      <c r="L7" s="68"/>
      <c r="M7" s="68"/>
      <c r="N7" s="69"/>
      <c r="P7" s="3">
        <v>1</v>
      </c>
    </row>
    <row r="8" spans="2:17" x14ac:dyDescent="0.35">
      <c r="B8" s="4" t="s">
        <v>10</v>
      </c>
      <c r="C8" s="5">
        <v>2</v>
      </c>
      <c r="D8" s="6" t="s">
        <v>30</v>
      </c>
      <c r="E8" s="19" t="s">
        <v>15</v>
      </c>
      <c r="F8" s="20" t="s">
        <v>86</v>
      </c>
      <c r="G8" s="19" t="s">
        <v>87</v>
      </c>
      <c r="H8" s="19" t="s">
        <v>97</v>
      </c>
      <c r="I8" s="27" t="s">
        <v>98</v>
      </c>
      <c r="K8" s="34" t="s">
        <v>70</v>
      </c>
      <c r="L8" s="68"/>
      <c r="M8" s="68"/>
      <c r="N8" s="69"/>
      <c r="P8" s="3">
        <v>1</v>
      </c>
    </row>
    <row r="9" spans="2:17" ht="29" x14ac:dyDescent="0.35">
      <c r="B9" s="4" t="s">
        <v>10</v>
      </c>
      <c r="C9" s="5">
        <v>3</v>
      </c>
      <c r="D9" s="6" t="s">
        <v>141</v>
      </c>
      <c r="E9" s="5" t="s">
        <v>16</v>
      </c>
      <c r="F9" s="5" t="s">
        <v>17</v>
      </c>
      <c r="G9" s="32" t="s">
        <v>62</v>
      </c>
      <c r="H9" s="32" t="s">
        <v>62</v>
      </c>
      <c r="I9" s="31" t="s">
        <v>62</v>
      </c>
      <c r="K9" s="34" t="s">
        <v>16</v>
      </c>
      <c r="L9" s="70" t="s">
        <v>124</v>
      </c>
      <c r="M9" s="70" t="s">
        <v>123</v>
      </c>
      <c r="N9" s="69"/>
      <c r="O9" s="3">
        <v>1</v>
      </c>
      <c r="P9" s="3">
        <v>1</v>
      </c>
    </row>
    <row r="10" spans="2:17" s="10" customFormat="1" x14ac:dyDescent="0.35">
      <c r="B10" s="4" t="s">
        <v>10</v>
      </c>
      <c r="C10" s="5">
        <v>4</v>
      </c>
      <c r="D10" s="8" t="s">
        <v>43</v>
      </c>
      <c r="E10" s="19" t="s">
        <v>15</v>
      </c>
      <c r="F10" s="20" t="s">
        <v>86</v>
      </c>
      <c r="G10" s="19" t="s">
        <v>87</v>
      </c>
      <c r="H10" s="19" t="s">
        <v>89</v>
      </c>
      <c r="I10" s="7" t="s">
        <v>19</v>
      </c>
      <c r="K10" s="34" t="s">
        <v>72</v>
      </c>
      <c r="L10" s="71" t="s">
        <v>117</v>
      </c>
      <c r="M10" s="66" t="s">
        <v>120</v>
      </c>
      <c r="N10" s="72"/>
      <c r="O10" s="10">
        <v>2</v>
      </c>
    </row>
    <row r="11" spans="2:17" s="10" customFormat="1" ht="29" x14ac:dyDescent="0.35">
      <c r="B11" s="4" t="s">
        <v>10</v>
      </c>
      <c r="C11" s="5">
        <v>5</v>
      </c>
      <c r="D11" s="8" t="s">
        <v>61</v>
      </c>
      <c r="E11" s="5">
        <v>1</v>
      </c>
      <c r="F11" s="5" t="s">
        <v>88</v>
      </c>
      <c r="G11" s="19" t="s">
        <v>142</v>
      </c>
      <c r="H11" s="5" t="s">
        <v>90</v>
      </c>
      <c r="I11" s="7" t="s">
        <v>19</v>
      </c>
      <c r="K11" s="34" t="s">
        <v>72</v>
      </c>
      <c r="L11" s="71" t="s">
        <v>118</v>
      </c>
      <c r="M11" s="73" t="s">
        <v>119</v>
      </c>
      <c r="N11" s="72"/>
      <c r="O11" s="10">
        <v>2</v>
      </c>
    </row>
    <row r="12" spans="2:17" s="10" customFormat="1" ht="88.5" customHeight="1" x14ac:dyDescent="0.35">
      <c r="B12" s="4" t="s">
        <v>10</v>
      </c>
      <c r="C12" s="5">
        <v>6</v>
      </c>
      <c r="D12" s="8" t="s">
        <v>44</v>
      </c>
      <c r="E12" s="21" t="s">
        <v>23</v>
      </c>
      <c r="F12" s="21" t="s">
        <v>58</v>
      </c>
      <c r="G12" s="5" t="s">
        <v>59</v>
      </c>
      <c r="H12" s="5" t="s">
        <v>60</v>
      </c>
      <c r="I12" s="7" t="s">
        <v>19</v>
      </c>
      <c r="K12" s="10" t="s">
        <v>74</v>
      </c>
      <c r="L12" s="71" t="s">
        <v>118</v>
      </c>
      <c r="M12" s="73" t="s">
        <v>119</v>
      </c>
      <c r="N12" s="72"/>
      <c r="O12" s="10">
        <v>2</v>
      </c>
    </row>
    <row r="13" spans="2:17" s="10" customFormat="1" ht="52.5" customHeight="1" x14ac:dyDescent="0.35">
      <c r="B13" s="4" t="s">
        <v>10</v>
      </c>
      <c r="C13" s="5">
        <v>7</v>
      </c>
      <c r="D13" s="8" t="s">
        <v>48</v>
      </c>
      <c r="E13" s="21" t="s">
        <v>47</v>
      </c>
      <c r="F13" s="5" t="s">
        <v>31</v>
      </c>
      <c r="G13" s="5" t="s">
        <v>33</v>
      </c>
      <c r="H13" s="5" t="s">
        <v>66</v>
      </c>
      <c r="I13" s="7" t="s">
        <v>32</v>
      </c>
      <c r="J13" s="86" t="s">
        <v>19</v>
      </c>
      <c r="K13" s="35" t="s">
        <v>134</v>
      </c>
      <c r="L13" s="71" t="s">
        <v>119</v>
      </c>
      <c r="M13" s="73" t="s">
        <v>118</v>
      </c>
      <c r="N13" s="69" t="s">
        <v>120</v>
      </c>
      <c r="O13" s="10">
        <v>3</v>
      </c>
    </row>
    <row r="14" spans="2:17" s="10" customFormat="1" ht="43.5" x14ac:dyDescent="0.35">
      <c r="B14" s="4" t="s">
        <v>10</v>
      </c>
      <c r="C14" s="5">
        <v>8</v>
      </c>
      <c r="D14" s="8" t="s">
        <v>50</v>
      </c>
      <c r="E14" s="21" t="s">
        <v>49</v>
      </c>
      <c r="F14" s="9" t="s">
        <v>52</v>
      </c>
      <c r="G14" s="5" t="s">
        <v>51</v>
      </c>
      <c r="H14" s="5" t="s">
        <v>19</v>
      </c>
      <c r="I14" s="31" t="s">
        <v>62</v>
      </c>
      <c r="K14" s="35" t="s">
        <v>133</v>
      </c>
      <c r="L14" s="71" t="s">
        <v>119</v>
      </c>
      <c r="M14" s="74" t="s">
        <v>118</v>
      </c>
      <c r="N14" s="72"/>
      <c r="O14" s="10">
        <v>2</v>
      </c>
    </row>
    <row r="15" spans="2:17" s="10" customFormat="1" ht="29" x14ac:dyDescent="0.35">
      <c r="B15" s="4" t="s">
        <v>10</v>
      </c>
      <c r="C15" s="5">
        <v>9</v>
      </c>
      <c r="D15" s="8" t="s">
        <v>57</v>
      </c>
      <c r="E15" s="21" t="s">
        <v>55</v>
      </c>
      <c r="F15" s="9" t="s">
        <v>91</v>
      </c>
      <c r="G15" s="5" t="s">
        <v>92</v>
      </c>
      <c r="H15" s="5" t="s">
        <v>93</v>
      </c>
      <c r="I15" s="7" t="s">
        <v>19</v>
      </c>
      <c r="K15" s="10" t="s">
        <v>76</v>
      </c>
      <c r="L15" s="72" t="s">
        <v>126</v>
      </c>
      <c r="M15" s="73"/>
      <c r="N15" s="72"/>
      <c r="P15" s="10">
        <v>1</v>
      </c>
    </row>
    <row r="16" spans="2:17" s="10" customFormat="1" x14ac:dyDescent="0.35">
      <c r="B16" s="4" t="s">
        <v>10</v>
      </c>
      <c r="C16" s="5">
        <v>10</v>
      </c>
      <c r="D16" s="8" t="s">
        <v>56</v>
      </c>
      <c r="E16" s="21" t="s">
        <v>16</v>
      </c>
      <c r="F16" s="9" t="s">
        <v>17</v>
      </c>
      <c r="G16" s="5" t="s">
        <v>62</v>
      </c>
      <c r="H16" s="5" t="s">
        <v>62</v>
      </c>
      <c r="I16" s="31" t="s">
        <v>62</v>
      </c>
      <c r="K16" s="36">
        <v>1</v>
      </c>
      <c r="L16" s="72" t="s">
        <v>125</v>
      </c>
      <c r="M16" s="73"/>
      <c r="N16" s="72"/>
      <c r="P16" s="10">
        <v>1</v>
      </c>
    </row>
    <row r="17" spans="2:17" s="10" customFormat="1" x14ac:dyDescent="0.35">
      <c r="B17" s="4" t="s">
        <v>10</v>
      </c>
      <c r="C17" s="5">
        <v>11</v>
      </c>
      <c r="D17" s="8" t="s">
        <v>53</v>
      </c>
      <c r="E17" s="5">
        <v>1</v>
      </c>
      <c r="F17" s="5" t="s">
        <v>88</v>
      </c>
      <c r="G17" s="19" t="s">
        <v>142</v>
      </c>
      <c r="H17" s="5" t="s">
        <v>90</v>
      </c>
      <c r="I17" s="7" t="s">
        <v>19</v>
      </c>
      <c r="K17" s="10" t="s">
        <v>79</v>
      </c>
      <c r="L17" s="66" t="s">
        <v>122</v>
      </c>
      <c r="M17" s="73"/>
      <c r="N17" s="72"/>
      <c r="O17" s="10">
        <v>1</v>
      </c>
    </row>
    <row r="18" spans="2:17" ht="43.5" x14ac:dyDescent="0.35">
      <c r="B18" s="4" t="s">
        <v>10</v>
      </c>
      <c r="C18" s="5">
        <v>12</v>
      </c>
      <c r="D18" s="8" t="s">
        <v>151</v>
      </c>
      <c r="E18" s="5" t="s">
        <v>152</v>
      </c>
      <c r="F18" s="5" t="s">
        <v>153</v>
      </c>
      <c r="G18" s="7" t="s">
        <v>154</v>
      </c>
      <c r="H18" s="5" t="s">
        <v>19</v>
      </c>
      <c r="I18" s="31" t="s">
        <v>62</v>
      </c>
      <c r="J18" s="11"/>
      <c r="K18" s="34" t="s">
        <v>148</v>
      </c>
      <c r="L18" s="68" t="s">
        <v>129</v>
      </c>
      <c r="M18" s="68"/>
      <c r="N18" s="69"/>
      <c r="Q18" s="3">
        <v>1</v>
      </c>
    </row>
    <row r="19" spans="2:17" ht="43.5" x14ac:dyDescent="0.35">
      <c r="B19" s="4" t="s">
        <v>10</v>
      </c>
      <c r="C19" s="5">
        <v>13</v>
      </c>
      <c r="D19" s="8" t="s">
        <v>45</v>
      </c>
      <c r="E19" s="5" t="s">
        <v>18</v>
      </c>
      <c r="F19" s="5" t="s">
        <v>34</v>
      </c>
      <c r="G19" s="5" t="s">
        <v>35</v>
      </c>
      <c r="H19" s="5" t="s">
        <v>19</v>
      </c>
      <c r="I19" s="31" t="s">
        <v>63</v>
      </c>
      <c r="J19" s="11"/>
      <c r="K19" s="34">
        <v>1</v>
      </c>
      <c r="L19" s="66" t="s">
        <v>122</v>
      </c>
      <c r="M19" s="68" t="s">
        <v>123</v>
      </c>
      <c r="N19" s="69"/>
      <c r="O19" s="3">
        <v>2</v>
      </c>
    </row>
    <row r="20" spans="2:17" s="10" customFormat="1" ht="29" x14ac:dyDescent="0.35">
      <c r="B20" s="4" t="s">
        <v>10</v>
      </c>
      <c r="C20" s="5">
        <v>14</v>
      </c>
      <c r="D20" s="8" t="s">
        <v>54</v>
      </c>
      <c r="E20" s="5">
        <v>1</v>
      </c>
      <c r="F20" s="5" t="s">
        <v>88</v>
      </c>
      <c r="G20" s="19" t="s">
        <v>142</v>
      </c>
      <c r="H20" s="5" t="s">
        <v>90</v>
      </c>
      <c r="I20" s="7" t="s">
        <v>19</v>
      </c>
      <c r="K20" s="10" t="s">
        <v>79</v>
      </c>
      <c r="L20" s="66" t="s">
        <v>121</v>
      </c>
      <c r="M20" s="73" t="s">
        <v>127</v>
      </c>
      <c r="N20" s="72"/>
      <c r="O20" s="10">
        <v>1</v>
      </c>
      <c r="P20" s="10">
        <v>1</v>
      </c>
    </row>
    <row r="21" spans="2:17" ht="51" customHeight="1" x14ac:dyDescent="0.35">
      <c r="B21" s="4" t="s">
        <v>10</v>
      </c>
      <c r="C21" s="5">
        <v>15</v>
      </c>
      <c r="D21" s="8" t="s">
        <v>46</v>
      </c>
      <c r="E21" s="21" t="s">
        <v>49</v>
      </c>
      <c r="F21" s="5" t="s">
        <v>36</v>
      </c>
      <c r="G21" s="5" t="s">
        <v>37</v>
      </c>
      <c r="H21" s="5" t="s">
        <v>38</v>
      </c>
      <c r="I21" s="7" t="s">
        <v>19</v>
      </c>
      <c r="J21" s="11"/>
      <c r="K21" s="34" t="s">
        <v>81</v>
      </c>
      <c r="L21" s="66" t="s">
        <v>121</v>
      </c>
      <c r="M21" s="68" t="s">
        <v>128</v>
      </c>
      <c r="N21" s="69"/>
      <c r="O21" s="3">
        <v>1</v>
      </c>
      <c r="P21" s="3">
        <v>1</v>
      </c>
    </row>
    <row r="22" spans="2:17" s="10" customFormat="1" ht="38.25" customHeight="1" x14ac:dyDescent="0.35">
      <c r="B22" s="4" t="s">
        <v>10</v>
      </c>
      <c r="C22" s="5">
        <v>16</v>
      </c>
      <c r="D22" s="8" t="s">
        <v>157</v>
      </c>
      <c r="E22" s="21" t="s">
        <v>39</v>
      </c>
      <c r="F22" s="5" t="s">
        <v>64</v>
      </c>
      <c r="G22" s="5" t="s">
        <v>37</v>
      </c>
      <c r="H22" s="5" t="s">
        <v>38</v>
      </c>
      <c r="I22" s="7" t="s">
        <v>19</v>
      </c>
      <c r="J22" s="11"/>
      <c r="K22" s="34" t="s">
        <v>81</v>
      </c>
      <c r="L22" s="92" t="s">
        <v>155</v>
      </c>
      <c r="M22" s="68" t="s">
        <v>156</v>
      </c>
      <c r="N22" s="72"/>
      <c r="O22" s="10">
        <v>1</v>
      </c>
      <c r="P22" s="10">
        <v>1</v>
      </c>
    </row>
    <row r="23" spans="2:17" ht="29" x14ac:dyDescent="0.35">
      <c r="B23" s="4" t="s">
        <v>42</v>
      </c>
      <c r="C23" s="5">
        <v>17</v>
      </c>
      <c r="D23" s="6" t="s">
        <v>67</v>
      </c>
      <c r="E23" s="21" t="s">
        <v>40</v>
      </c>
      <c r="F23" s="21" t="s">
        <v>94</v>
      </c>
      <c r="G23" s="21" t="s">
        <v>95</v>
      </c>
      <c r="H23" s="21" t="s">
        <v>96</v>
      </c>
      <c r="I23" s="7" t="s">
        <v>41</v>
      </c>
      <c r="J23" s="11"/>
      <c r="K23" s="34" t="s">
        <v>150</v>
      </c>
      <c r="L23" s="68" t="s">
        <v>103</v>
      </c>
      <c r="M23" s="68"/>
      <c r="N23" s="69"/>
      <c r="P23" s="3">
        <v>1</v>
      </c>
    </row>
    <row r="24" spans="2:17" s="13" customFormat="1" ht="29" x14ac:dyDescent="0.35">
      <c r="B24" s="4" t="s">
        <v>20</v>
      </c>
      <c r="C24" s="5">
        <v>18</v>
      </c>
      <c r="D24" s="6" t="s">
        <v>21</v>
      </c>
      <c r="E24" s="5" t="s">
        <v>16</v>
      </c>
      <c r="F24" s="5" t="s">
        <v>17</v>
      </c>
      <c r="G24" s="5" t="s">
        <v>22</v>
      </c>
      <c r="H24" s="5" t="s">
        <v>104</v>
      </c>
      <c r="I24" s="7" t="s">
        <v>19</v>
      </c>
      <c r="M24" s="34"/>
    </row>
    <row r="25" spans="2:17" s="13" customFormat="1" ht="29" x14ac:dyDescent="0.35">
      <c r="B25" s="4" t="s">
        <v>20</v>
      </c>
      <c r="C25" s="5">
        <v>19</v>
      </c>
      <c r="D25" s="6" t="s">
        <v>24</v>
      </c>
      <c r="E25" s="5" t="s">
        <v>16</v>
      </c>
      <c r="F25" s="5" t="s">
        <v>17</v>
      </c>
      <c r="G25" s="5" t="s">
        <v>22</v>
      </c>
      <c r="H25" s="5" t="s">
        <v>104</v>
      </c>
      <c r="I25" s="7" t="s">
        <v>19</v>
      </c>
      <c r="M25" s="34"/>
    </row>
    <row r="26" spans="2:17" ht="29.5" thickBot="1" x14ac:dyDescent="0.4">
      <c r="B26" s="14" t="s">
        <v>25</v>
      </c>
      <c r="C26" s="15">
        <v>20</v>
      </c>
      <c r="D26" s="16" t="s">
        <v>26</v>
      </c>
      <c r="E26" s="15" t="s">
        <v>16</v>
      </c>
      <c r="F26" s="15" t="s">
        <v>17</v>
      </c>
      <c r="G26" s="15" t="s">
        <v>22</v>
      </c>
      <c r="H26" s="15" t="s">
        <v>104</v>
      </c>
      <c r="I26" s="87" t="s">
        <v>19</v>
      </c>
    </row>
    <row r="27" spans="2:17" ht="15" thickBot="1" x14ac:dyDescent="0.4"/>
    <row r="28" spans="2:17" ht="15" thickBot="1" x14ac:dyDescent="0.4">
      <c r="J28" s="49" t="s">
        <v>113</v>
      </c>
      <c r="K28" s="50"/>
      <c r="L28" s="51"/>
    </row>
    <row r="29" spans="2:17" ht="15" thickTop="1" x14ac:dyDescent="0.35">
      <c r="J29" s="52" t="s">
        <v>114</v>
      </c>
      <c r="K29" s="53">
        <f t="shared" ref="K29:K42" si="0">COUNTIF($L$7:$N$26,L29)</f>
        <v>1</v>
      </c>
      <c r="L29" s="54" t="s">
        <v>117</v>
      </c>
    </row>
    <row r="30" spans="2:17" x14ac:dyDescent="0.35">
      <c r="J30" s="55">
        <f>ROUND(SUM(K29:K35),1)</f>
        <v>17</v>
      </c>
      <c r="K30" s="56">
        <f t="shared" si="0"/>
        <v>4</v>
      </c>
      <c r="L30" s="57" t="s">
        <v>118</v>
      </c>
    </row>
    <row r="31" spans="2:17" x14ac:dyDescent="0.35">
      <c r="J31" s="58"/>
      <c r="K31" s="56">
        <f t="shared" si="0"/>
        <v>2</v>
      </c>
      <c r="L31" s="57" t="s">
        <v>120</v>
      </c>
    </row>
    <row r="32" spans="2:17" x14ac:dyDescent="0.35">
      <c r="J32" s="59"/>
      <c r="K32" s="60">
        <f t="shared" si="0"/>
        <v>4</v>
      </c>
      <c r="L32" s="61" t="s">
        <v>119</v>
      </c>
    </row>
    <row r="33" spans="10:12" x14ac:dyDescent="0.35">
      <c r="J33" s="59"/>
      <c r="K33" s="60">
        <f t="shared" si="0"/>
        <v>2</v>
      </c>
      <c r="L33" s="61" t="s">
        <v>121</v>
      </c>
    </row>
    <row r="34" spans="10:12" x14ac:dyDescent="0.35">
      <c r="J34" s="59"/>
      <c r="K34" s="60">
        <f t="shared" si="0"/>
        <v>2</v>
      </c>
      <c r="L34" s="61" t="s">
        <v>122</v>
      </c>
    </row>
    <row r="35" spans="10:12" ht="15" thickBot="1" x14ac:dyDescent="0.4">
      <c r="J35" s="59"/>
      <c r="K35" s="60">
        <f t="shared" si="0"/>
        <v>2</v>
      </c>
      <c r="L35" s="61" t="s">
        <v>123</v>
      </c>
    </row>
    <row r="36" spans="10:12" ht="15" thickTop="1" x14ac:dyDescent="0.35">
      <c r="J36" s="52" t="s">
        <v>115</v>
      </c>
      <c r="K36" s="53">
        <f t="shared" si="0"/>
        <v>1</v>
      </c>
      <c r="L36" s="54" t="s">
        <v>103</v>
      </c>
    </row>
    <row r="37" spans="10:12" x14ac:dyDescent="0.35">
      <c r="J37" s="55">
        <f>ROUND(SUM(K36:K41),1)</f>
        <v>6</v>
      </c>
      <c r="K37" s="56">
        <f t="shared" si="0"/>
        <v>1</v>
      </c>
      <c r="L37" s="57" t="s">
        <v>124</v>
      </c>
    </row>
    <row r="38" spans="10:12" x14ac:dyDescent="0.35">
      <c r="J38" s="55"/>
      <c r="K38" s="56">
        <f t="shared" si="0"/>
        <v>1</v>
      </c>
      <c r="L38" s="57" t="s">
        <v>125</v>
      </c>
    </row>
    <row r="39" spans="10:12" x14ac:dyDescent="0.35">
      <c r="J39" s="55"/>
      <c r="K39" s="56">
        <f t="shared" si="0"/>
        <v>1</v>
      </c>
      <c r="L39" s="57" t="s">
        <v>126</v>
      </c>
    </row>
    <row r="40" spans="10:12" x14ac:dyDescent="0.35">
      <c r="J40" s="55"/>
      <c r="K40" s="56">
        <f t="shared" si="0"/>
        <v>1</v>
      </c>
      <c r="L40" s="57" t="s">
        <v>127</v>
      </c>
    </row>
    <row r="41" spans="10:12" x14ac:dyDescent="0.35">
      <c r="J41" s="55"/>
      <c r="K41" s="56">
        <f t="shared" si="0"/>
        <v>1</v>
      </c>
      <c r="L41" s="57" t="s">
        <v>128</v>
      </c>
    </row>
    <row r="42" spans="10:12" x14ac:dyDescent="0.35">
      <c r="J42" s="62" t="s">
        <v>116</v>
      </c>
      <c r="K42" s="63">
        <f t="shared" si="0"/>
        <v>1</v>
      </c>
      <c r="L42" s="64" t="s">
        <v>129</v>
      </c>
    </row>
    <row r="43" spans="10:12" x14ac:dyDescent="0.35">
      <c r="J43" s="55">
        <f>SUM(K42:K43)</f>
        <v>1</v>
      </c>
      <c r="K43" s="56"/>
      <c r="L43" s="57"/>
    </row>
  </sheetData>
  <mergeCells count="5">
    <mergeCell ref="B5:B6"/>
    <mergeCell ref="C5:C6"/>
    <mergeCell ref="D5:D6"/>
    <mergeCell ref="E5:I5"/>
    <mergeCell ref="L6:N6"/>
  </mergeCells>
  <pageMargins left="0.23622047244094491" right="0.23622047244094491" top="0.33" bottom="0.35" header="0.19" footer="0.18"/>
  <pageSetup paperSize="9" scale="73" fitToHeight="0" orientation="landscape" verticalDpi="0" r:id="rId1"/>
  <headerFooter>
    <oddFooter>&amp;L&amp;"-,Bold"&amp;10IMDA Logistics IDP - SME Self-Assessment Checklist - Version 1.0&amp;RUpdated on November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EF37A1DAB6F408A9AD5083A0BB725" ma:contentTypeVersion="0" ma:contentTypeDescription="Create a new document." ma:contentTypeScope="" ma:versionID="33c9f9eeb717b9463c2accf3c7e7d5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AC683-8E90-4AB7-B727-65C7AA60EB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4EB00-975C-4E02-A3FD-8530F5042D50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E390F1-9101-4365-9411-79922712D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SME Self-Assessment Checklist</vt:lpstr>
      <vt:lpstr>Computation</vt:lpstr>
      <vt:lpstr>Recommendations</vt:lpstr>
      <vt:lpstr>'SME Self-Assessment Checklist'!Print_Area</vt:lpstr>
      <vt:lpstr>Computation!Print_Titles</vt:lpstr>
      <vt:lpstr>Recommendations!Print_Titles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TAN (IMDA)</dc:creator>
  <cp:lastModifiedBy>Zhi Qing ANG from.TP (IMDA)</cp:lastModifiedBy>
  <cp:lastPrinted>2017-11-16T10:46:21Z</cp:lastPrinted>
  <dcterms:created xsi:type="dcterms:W3CDTF">2017-10-15T09:48:54Z</dcterms:created>
  <dcterms:modified xsi:type="dcterms:W3CDTF">2019-05-13T01:13:39Z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0x010100C04EF37A1DAB6F408A9AD5083A0BB725</vt:lpwstr>
  </property>
</Properties>
</file>