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showInkAnnotation="0" codeName="ThisWorkbook" defaultThemeVersion="166925"/>
  <mc:AlternateContent xmlns:mc="http://schemas.openxmlformats.org/markup-compatibility/2006">
    <mc:Choice Requires="x15">
      <x15ac:absPath xmlns:x15ac="http://schemas.microsoft.com/office/spreadsheetml/2010/11/ac" url="https://sgdcs.sgnet.gov.sg/sites/IMDA-collabdivsmegd3/Shared Documents/SGDPA/01 Checklist/2025/01 May 2025/"/>
    </mc:Choice>
  </mc:AlternateContent>
  <xr:revisionPtr revIDLastSave="14" documentId="13_ncr:1_{401854A7-EAF8-4DDC-B6F7-E0A841D378A1}" xr6:coauthVersionLast="47" xr6:coauthVersionMax="47" xr10:uidLastSave="{E59C85B1-5CA5-4133-95EE-0551F13282BC}"/>
  <workbookProtection workbookAlgorithmName="SHA-512" workbookHashValue="zZFjuPPfN6edSAyJCX8hAZp4E2HVpSHqcKMn4G0CNNZMtTcG7MSavqCeKWnB+PD8bbiRfwsnaYVQ+QX1HPc6kA==" workbookSaltValue="RX05G7Li4gCniSUS6lXWqw==" workbookSpinCount="100000" lockStructure="1"/>
  <bookViews>
    <workbookView xWindow="-28920" yWindow="-120" windowWidth="29040" windowHeight="15840" tabRatio="785" xr2:uid="{2194CD0C-084C-45AB-950C-C2493CE9D21E}"/>
  </bookViews>
  <sheets>
    <sheet name="Instructions" sheetId="1" r:id="rId1"/>
    <sheet name="General Assessment" sheetId="2" r:id="rId2"/>
    <sheet name="Solution Category Requirements" sheetId="7" r:id="rId3"/>
    <sheet name="Satisfaction Survey" sheetId="16" r:id="rId4"/>
    <sheet name="Overall Dashboard" sheetId="15" state="hidden" r:id="rId5"/>
    <sheet name="Data for graphs" sheetId="8" state="hidden" r:id="rId6"/>
    <sheet name="Survey link" sheetId="17" state="hidden" r:id="rId7"/>
    <sheet name="Dropdown" sheetId="4" state="hidden" r:id="rId8"/>
  </sheets>
  <definedNames>
    <definedName name="_01">#REF!</definedName>
    <definedName name="_02">#REF!</definedName>
    <definedName name="_03">#REF!</definedName>
    <definedName name="_04">#REF!</definedName>
    <definedName name="_05">#REF!</definedName>
    <definedName name="_06">#REF!</definedName>
    <definedName name="_07">#REF!</definedName>
    <definedName name="_08">#REF!</definedName>
    <definedName name="_09">#REF!</definedName>
    <definedName name="_10">#REF!</definedName>
    <definedName name="_11">#REF!</definedName>
    <definedName name="_12">#REF!</definedName>
    <definedName name="_13">#REF!</definedName>
    <definedName name="_14">#REF!</definedName>
    <definedName name="_15">#REF!</definedName>
    <definedName name="_16">#REF!</definedName>
    <definedName name="_17">#REF!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8" l="1"/>
  <c r="A8" i="2"/>
  <c r="D6" i="17" l="1"/>
  <c r="B14" i="16" s="1"/>
  <c r="C6" i="17"/>
  <c r="B6" i="17"/>
  <c r="A6" i="17"/>
  <c r="B5" i="8"/>
  <c r="B4" i="8"/>
  <c r="B2" i="8"/>
  <c r="B3" i="8" s="1"/>
  <c r="A85" i="7"/>
  <c r="A86" i="7" s="1"/>
  <c r="A87" i="7" s="1"/>
  <c r="A88" i="7" s="1"/>
  <c r="A89" i="7" s="1"/>
  <c r="A90" i="7" s="1"/>
  <c r="A91" i="7" s="1"/>
  <c r="A92" i="7" s="1"/>
  <c r="A82" i="7"/>
  <c r="A83" i="7" s="1"/>
  <c r="A75" i="7"/>
  <c r="A76" i="7" s="1"/>
  <c r="A77" i="7" s="1"/>
  <c r="A78" i="7" s="1"/>
  <c r="A79" i="7" s="1"/>
  <c r="A80" i="7" s="1"/>
  <c r="A70" i="7"/>
  <c r="A71" i="7" s="1"/>
  <c r="A72" i="7" s="1"/>
  <c r="A73" i="7" s="1"/>
  <c r="A66" i="7"/>
  <c r="A67" i="7" s="1"/>
  <c r="A68" i="7" s="1"/>
  <c r="A60" i="7"/>
  <c r="A61" i="7" s="1"/>
  <c r="A62" i="7" s="1"/>
  <c r="A63" i="7" s="1"/>
  <c r="A64" i="7" s="1"/>
  <c r="A56" i="7"/>
  <c r="A57" i="7" s="1"/>
  <c r="A58" i="7" s="1"/>
  <c r="A38" i="7"/>
  <c r="A39" i="7" s="1"/>
  <c r="A40" i="7" s="1"/>
  <c r="A41" i="7" s="1"/>
  <c r="A42" i="7" s="1"/>
  <c r="A43" i="7" s="1"/>
  <c r="A44" i="7" s="1"/>
  <c r="A45" i="7" s="1"/>
  <c r="A46" i="7" s="1"/>
  <c r="A47" i="7" s="1"/>
  <c r="A48" i="7" s="1"/>
  <c r="A49" i="7" s="1"/>
  <c r="A50" i="7" s="1"/>
  <c r="A51" i="7" s="1"/>
  <c r="A52" i="7" s="1"/>
  <c r="A53" i="7" s="1"/>
  <c r="A54" i="7" s="1"/>
  <c r="A21" i="7"/>
  <c r="A22" i="7" s="1"/>
  <c r="C16" i="15"/>
  <c r="C2" i="16"/>
  <c r="C1" i="16"/>
  <c r="J2" i="8"/>
  <c r="J3" i="8" s="1"/>
  <c r="D24" i="8" s="1"/>
  <c r="D25" i="8" s="1"/>
  <c r="B24" i="8"/>
  <c r="B25" i="8" s="1"/>
  <c r="C13" i="15"/>
  <c r="C10" i="15"/>
  <c r="C2" i="15"/>
  <c r="C1" i="15"/>
  <c r="E2" i="7"/>
  <c r="E2" i="2"/>
  <c r="B23" i="8"/>
  <c r="C24" i="8"/>
  <c r="E1" i="7"/>
  <c r="E1" i="2"/>
  <c r="I2" i="8" l="1"/>
  <c r="I3" i="8" s="1"/>
  <c r="B8" i="2"/>
  <c r="A23" i="7"/>
  <c r="A26" i="7" l="1"/>
  <c r="A27" i="7" l="1"/>
  <c r="C23" i="8"/>
  <c r="C25" i="8" s="1"/>
  <c r="E25" i="8" s="1"/>
  <c r="A28" i="7" l="1"/>
  <c r="A29" i="7" l="1"/>
  <c r="A32" i="7" l="1"/>
  <c r="A33" i="7" l="1"/>
  <c r="A34" i="7" l="1"/>
  <c r="A35" i="7" l="1"/>
  <c r="A36" i="7" l="1"/>
  <c r="E19" i="8"/>
  <c r="F17" i="8" l="1"/>
  <c r="F15" i="8" s="1"/>
  <c r="I19" i="8"/>
  <c r="P17" i="8"/>
  <c r="P15" i="8" s="1"/>
  <c r="D19" i="8"/>
  <c r="G19" i="8"/>
  <c r="C19" i="8"/>
  <c r="M17" i="8"/>
  <c r="M16" i="8" s="1"/>
  <c r="M19" i="8"/>
  <c r="H19" i="8"/>
  <c r="O19" i="8"/>
  <c r="R17" i="8"/>
  <c r="R15" i="8" s="1"/>
  <c r="R13" i="8" s="1"/>
  <c r="R14" i="8" s="1"/>
  <c r="J19" i="8"/>
  <c r="N19" i="8"/>
  <c r="L19" i="8"/>
  <c r="C17" i="8"/>
  <c r="C16" i="8" s="1"/>
  <c r="Q19" i="8"/>
  <c r="F19" i="8"/>
  <c r="E17" i="8"/>
  <c r="E16" i="8" s="1"/>
  <c r="Q17" i="8"/>
  <c r="N17" i="8"/>
  <c r="D17" i="8"/>
  <c r="D15" i="8" s="1"/>
  <c r="H17" i="8"/>
  <c r="H15" i="8" s="1"/>
  <c r="I17" i="8"/>
  <c r="I15" i="8" s="1"/>
  <c r="J17" i="8"/>
  <c r="J15" i="8" s="1"/>
  <c r="K19" i="8"/>
  <c r="L17" i="8"/>
  <c r="L15" i="8" s="1"/>
  <c r="O17" i="8"/>
  <c r="O15" i="8" s="1"/>
  <c r="K17" i="8"/>
  <c r="K16" i="8" s="1"/>
  <c r="G17" i="8"/>
  <c r="G15" i="8" s="1"/>
  <c r="R19" i="8"/>
  <c r="P19" i="8"/>
  <c r="P16" i="8" l="1"/>
  <c r="R16" i="8"/>
  <c r="F16" i="8"/>
  <c r="F13" i="8" s="1"/>
  <c r="F14" i="8" s="1"/>
  <c r="K15" i="8"/>
  <c r="K13" i="8" s="1"/>
  <c r="K14" i="8" s="1"/>
  <c r="G16" i="8"/>
  <c r="G13" i="8" s="1"/>
  <c r="G14" i="8" s="1"/>
  <c r="L16" i="8"/>
  <c r="L13" i="8" s="1"/>
  <c r="L14" i="8" s="1"/>
  <c r="C15" i="8"/>
  <c r="C13" i="8" s="1"/>
  <c r="C14" i="8" s="1"/>
  <c r="E15" i="8"/>
  <c r="E13" i="8" s="1"/>
  <c r="E14" i="8" s="1"/>
  <c r="N15" i="8"/>
  <c r="N16" i="8"/>
  <c r="D16" i="8"/>
  <c r="D13" i="8" s="1"/>
  <c r="I16" i="8"/>
  <c r="I13" i="8" s="1"/>
  <c r="I14" i="8" s="1"/>
  <c r="Q15" i="8"/>
  <c r="Q13" i="8" s="1"/>
  <c r="Q14" i="8" s="1"/>
  <c r="Q16" i="8"/>
  <c r="P13" i="8"/>
  <c r="P14" i="8" s="1"/>
  <c r="O16" i="8"/>
  <c r="O13" i="8" s="1"/>
  <c r="O14" i="8" s="1"/>
  <c r="H16" i="8"/>
  <c r="H13" i="8" s="1"/>
  <c r="H14" i="8" s="1"/>
  <c r="M15" i="8"/>
  <c r="M13" i="8" s="1"/>
  <c r="M14" i="8" s="1"/>
  <c r="J16" i="8"/>
  <c r="J13" i="8" s="1"/>
  <c r="J14" i="8" s="1"/>
  <c r="D14" i="8" l="1"/>
  <c r="N13" i="8"/>
  <c r="N14" i="8" s="1"/>
  <c r="B13" i="8" l="1" a="1"/>
  <c r="B13" i="8" s="1"/>
  <c r="B16" i="8" s="1"/>
  <c r="F5" i="8" s="1"/>
  <c r="B14" i="8" l="1"/>
  <c r="F3" i="8" s="1"/>
  <c r="N3" i="8" s="1"/>
  <c r="B15" i="8"/>
  <c r="F4" i="8" s="1"/>
  <c r="F2" i="8"/>
  <c r="N2" i="8" s="1"/>
  <c r="C7" i="15" s="1"/>
  <c r="A29"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B11" authorId="0" shapeId="0" xr:uid="{7728D5EA-FD54-4FDB-9CF1-6A624A18B691}">
      <text>
        <r>
          <rPr>
            <sz val="11"/>
            <color theme="1"/>
            <rFont val="Calibri"/>
            <family val="2"/>
            <scheme val="minor"/>
          </rPr>
          <t>IMDA:
This describes the requirements of the programme on top of the vendor onboarding eligibility assessment ( https://go.gov.sg/vsa )</t>
        </r>
      </text>
    </comment>
    <comment ref="D11" authorId="0" shapeId="0" xr:uid="{1896427F-EB1E-4095-9943-4F45844C7559}">
      <text>
        <r>
          <rPr>
            <b/>
            <sz val="9"/>
            <color indexed="81"/>
            <rFont val="Tahoma"/>
            <family val="2"/>
          </rPr>
          <t>IMDA:</t>
        </r>
        <r>
          <rPr>
            <sz val="9"/>
            <color indexed="81"/>
            <rFont val="Tahoma"/>
            <family val="2"/>
          </rPr>
          <t xml:space="preserve">
Your input is required in this column. Please select from the dropdown.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C17" authorId="0" shapeId="0" xr:uid="{125BEEA3-171E-47B0-8D27-BB936661B665}">
      <text>
        <r>
          <rPr>
            <b/>
            <sz val="9"/>
            <color indexed="81"/>
            <rFont val="Tahoma"/>
            <family val="2"/>
          </rPr>
          <t>IMDA:</t>
        </r>
        <r>
          <rPr>
            <sz val="9"/>
            <color indexed="81"/>
            <rFont val="Tahoma"/>
            <family val="2"/>
          </rPr>
          <t xml:space="preserve">
This indicates if a Requirement is Mandatory or Preferred.</t>
        </r>
      </text>
    </comment>
    <comment ref="D17" authorId="0" shapeId="0" xr:uid="{5D804240-5FA2-4A4F-A543-1FD4F35166E5}">
      <text>
        <r>
          <rPr>
            <b/>
            <sz val="9"/>
            <color indexed="81"/>
            <rFont val="Tahoma"/>
            <family val="2"/>
          </rPr>
          <t>IMDA:</t>
        </r>
        <r>
          <rPr>
            <sz val="9"/>
            <color indexed="81"/>
            <rFont val="Tahoma"/>
            <family val="2"/>
          </rPr>
          <t xml:space="preserve">
Your input is required in this column. Please select from the dropdown.</t>
        </r>
      </text>
    </comment>
    <comment ref="E17" authorId="0" shapeId="0" xr:uid="{7881F255-82D7-4D6B-BA53-E04626E3E93F}">
      <text>
        <r>
          <rPr>
            <b/>
            <sz val="9"/>
            <color indexed="81"/>
            <rFont val="Tahoma"/>
            <family val="2"/>
          </rPr>
          <t>IMDA:</t>
        </r>
        <r>
          <rPr>
            <sz val="9"/>
            <color indexed="81"/>
            <rFont val="Tahoma"/>
            <family val="2"/>
          </rPr>
          <t xml:space="preserve">
Describe how your solution can meet the solution criteria in each row. Provide screenshots in a word document named 'Generic Screenshots.doc and label / reference to the serial number of the row. Submit the word document in Pre-Approval System.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<sst xmlns="http://schemas.openxmlformats.org/spreadsheetml/2006/main" count="539" uniqueCount="203">
  <si>
    <t xml:space="preserve">Download latest version of this checklist </t>
  </si>
  <si>
    <t>Vendor Self-Assessment Checklist for Pre-Approval of Digital Solution: Built Environment Sector</t>
  </si>
  <si>
    <t>If you have not performed a vendor onboarding eligibility assessment, please visit https://go.gov.sg/vsa to ensure that you can pass all criteria.</t>
  </si>
  <si>
    <t>Always ensure that you are using the latest version of the Checklist. Please download the most recent version of this Checklist.</t>
  </si>
  <si>
    <t>This Checklist is a property of Infocomm Media Development Authority (IMDA).</t>
  </si>
  <si>
    <t>If you have any questions about this self-assessment checklist and the Pre-Approved@SMEsGoDigital program, please register for the vendor briefing or refer to FAQ.</t>
  </si>
  <si>
    <t>General Assessment</t>
  </si>
  <si>
    <t>Dashboard</t>
  </si>
  <si>
    <t xml:space="preserve">This worksheet is completed once the response progress bar is 100% with 0 errors. </t>
  </si>
  <si>
    <t>S/No.</t>
  </si>
  <si>
    <t>Requirements</t>
  </si>
  <si>
    <t>Type</t>
  </si>
  <si>
    <t>Compliance</t>
  </si>
  <si>
    <t>Remarks</t>
  </si>
  <si>
    <t>Please provide your company UEN in the remarks column</t>
  </si>
  <si>
    <t>Mandatory to provide a response</t>
  </si>
  <si>
    <t>&lt;Enter your company UEN&gt;</t>
  </si>
  <si>
    <t xml:space="preserve">Please provide your company name as registered with ACRA (Accounting and Corporate Regulatory Authority)
</t>
  </si>
  <si>
    <t>&lt;Enter your company name&gt;</t>
  </si>
  <si>
    <t>Please provide proposed solution name</t>
  </si>
  <si>
    <t>&lt;Enter solution name&gt;</t>
  </si>
  <si>
    <t>Mandatory</t>
  </si>
  <si>
    <t>Your company must be listed on Peppol directory:
https://www.peppoldirectory.sg/</t>
  </si>
  <si>
    <r>
      <rPr>
        <b/>
        <sz val="11"/>
        <color theme="1"/>
        <rFont val="Calibri"/>
        <family val="2"/>
        <scheme val="minor"/>
      </rPr>
      <t>What are your payment terms for PSG packages?</t>
    </r>
    <r>
      <rPr>
        <sz val="11"/>
        <color theme="1"/>
        <rFont val="Calibri"/>
        <family val="2"/>
        <scheme val="minor"/>
      </rPr>
      <t xml:space="preserve">
Please indicate your billing terms in the remarks column.</t>
    </r>
  </si>
  <si>
    <t>List your payment terms</t>
  </si>
  <si>
    <r>
      <rPr>
        <b/>
        <sz val="11"/>
        <color theme="1"/>
        <rFont val="Calibri"/>
        <family val="2"/>
        <scheme val="minor"/>
      </rPr>
      <t>Post-Sales Support</t>
    </r>
    <r>
      <rPr>
        <sz val="11"/>
        <color theme="1"/>
        <rFont val="Calibri"/>
        <family val="2"/>
        <scheme val="minor"/>
      </rPr>
      <t xml:space="preserve">
Does your company offer a minimum 8 hours x 5 weekdays of post-sales support via on-site/teleconference, and are you reachable 24/7 via email or contact form? 
This is the </t>
    </r>
    <r>
      <rPr>
        <b/>
        <u/>
        <sz val="11"/>
        <color theme="1"/>
        <rFont val="Calibri"/>
        <family val="2"/>
        <scheme val="minor"/>
      </rPr>
      <t>minimum</t>
    </r>
    <r>
      <rPr>
        <sz val="11"/>
        <color theme="1"/>
        <rFont val="Calibri"/>
        <family val="2"/>
        <scheme val="minor"/>
      </rPr>
      <t xml:space="preserve"> post-sales support required. Please provide in the remarks the website where the support hours are published.</t>
    </r>
  </si>
  <si>
    <t>Describe how your solution can meet this requirement</t>
  </si>
  <si>
    <t>Compliance with the Data Analytics and/or Personal Data Protection Requirements</t>
  </si>
  <si>
    <r>
      <rPr>
        <b/>
        <sz val="11"/>
        <color theme="1"/>
        <rFont val="Calibri"/>
        <family val="2"/>
        <scheme val="minor"/>
      </rPr>
      <t>Data Extraction</t>
    </r>
    <r>
      <rPr>
        <sz val="11"/>
        <color theme="1"/>
        <rFont val="Calibri"/>
        <family val="2"/>
        <scheme val="minor"/>
      </rPr>
      <t xml:space="preserve">
Can SMEs' business data be extracted in discrete formats such as CSV, XLSX, XML, TSV, etc.? </t>
    </r>
  </si>
  <si>
    <t>List the formats data can be extracted in</t>
  </si>
  <si>
    <r>
      <rPr>
        <b/>
        <sz val="11"/>
        <color theme="1"/>
        <rFont val="Calibri"/>
        <family val="2"/>
        <scheme val="minor"/>
      </rPr>
      <t>Artificial Intelligence</t>
    </r>
    <r>
      <rPr>
        <sz val="11"/>
        <color theme="1"/>
        <rFont val="Calibri"/>
        <family val="2"/>
        <scheme val="minor"/>
      </rPr>
      <t xml:space="preserve">
Does your solution incorporate artificial intelligence to generate output, identify items, or provide recommendations based on training models, providing benefits such as enhanced efficiency, improved accuracy, personalized recommendations, cost savings, and data-driven insights tailored for SMEs, with the ultimate goal of enhancing operational efficiency and / or decision-making?</t>
    </r>
  </si>
  <si>
    <t>If yes, please specify
i.	The cybersecurity certification the organisation has met
ii.	The scope of certification within the organisation 
If no, this is a preferred requirement, please indicate your planned timeline to meet this requirement.</t>
  </si>
  <si>
    <t xml:space="preserve">Solution Category Requirements: Built Environment Sector </t>
  </si>
  <si>
    <r>
      <t xml:space="preserve">Please select ONLY </t>
    </r>
    <r>
      <rPr>
        <b/>
        <u/>
        <sz val="11"/>
        <color rgb="FF7030A0"/>
        <rFont val="Calibri"/>
        <family val="2"/>
        <scheme val="minor"/>
      </rPr>
      <t>ONE</t>
    </r>
    <r>
      <rPr>
        <b/>
        <sz val="11"/>
        <color theme="1"/>
        <rFont val="Calibri"/>
        <family val="2"/>
        <scheme val="minor"/>
      </rPr>
      <t xml:space="preserve"> solution category.</t>
    </r>
  </si>
  <si>
    <t>3D Modeling, Immersive Visualisation &amp; Analysis</t>
  </si>
  <si>
    <t>Digital Contract Management - Digital Payment</t>
  </si>
  <si>
    <t>Quantity Surveying and Valuation</t>
  </si>
  <si>
    <t>Smart Inspection and Management - Worksite Inspection</t>
  </si>
  <si>
    <t>Smart Inspection and Management - e-Permit-to-work (e-PTW)</t>
  </si>
  <si>
    <t>Smart Inspection and Management - Digital Wearables for Workers' Health and Safety</t>
  </si>
  <si>
    <t>FM Workflow Automation</t>
  </si>
  <si>
    <t>Coordinated Regulatory Approvals and Rule-Based Model Checker</t>
  </si>
  <si>
    <t>Data and AI-driven Decision Support System</t>
  </si>
  <si>
    <t>Built Environment Digital Platform</t>
  </si>
  <si>
    <r>
      <rPr>
        <b/>
        <sz val="11"/>
        <rFont val="Calibri"/>
        <family val="2"/>
        <scheme val="minor"/>
      </rPr>
      <t>Solution Category:</t>
    </r>
    <r>
      <rPr>
        <sz val="11"/>
        <rFont val="Calibri"/>
        <family val="2"/>
        <scheme val="minor"/>
      </rPr>
      <t xml:space="preserve"> 3D Modeling, Immersive Visualisation &amp; Analysis
</t>
    </r>
    <r>
      <rPr>
        <b/>
        <sz val="11"/>
        <rFont val="Calibri"/>
        <family val="2"/>
        <scheme val="minor"/>
      </rPr>
      <t xml:space="preserve">Solution Category Description: 
</t>
    </r>
    <r>
      <rPr>
        <sz val="11"/>
        <rFont val="Calibri"/>
        <family val="2"/>
        <scheme val="minor"/>
      </rPr>
      <t>- Creates 3D models from initial concept to as-built documentation for building works.
- Prepares CORENET X models for regulatory submissions.
- Uses digital 3D models and immersive technology to visualise, seek feedback and validate the design of building works.
- Performs digital analysis of building works to simulate performance or study behaviour after completion.</t>
    </r>
  </si>
  <si>
    <t>Please provide compliances to the requirements for Visualisation, Analysis or Authoring:</t>
  </si>
  <si>
    <t>Return to the top</t>
  </si>
  <si>
    <t>Visualisation</t>
  </si>
  <si>
    <t>Does your solution allow BIM models to be rendered to create cinematic-quality images and videos for architectural visualization purpose?</t>
  </si>
  <si>
    <t xml:space="preserve">Describe how your solution can meet the solution criteria in each row. </t>
  </si>
  <si>
    <t>Does your solution render BIM models which are created from commonly used modelling and GIS software (such as Revit, CityEngine, ArchiCAD and Sketchup)?</t>
  </si>
  <si>
    <t>Does your solution enable users to visualise models using advanced visualisation techniques (such as VR, AR,  MR and photogrammetry)?</t>
  </si>
  <si>
    <t>Preferred</t>
  </si>
  <si>
    <t>Analysis</t>
  </si>
  <si>
    <t>Does your solution provide analysis, modelling and simulation tools to help businesses design and validate their BIM models in areas such as computational fluid mechanics, structural analysis, etc.?</t>
  </si>
  <si>
    <t>Does your solution support open standards such as IFC, BCF, COBie, CityGML, etc.?</t>
  </si>
  <si>
    <t>Does your solution provide APIs for sharing information with external platforms/solutions?</t>
  </si>
  <si>
    <t>Does your solution allow users to compute scores such as buildability and constructability?</t>
  </si>
  <si>
    <t>Authoring</t>
  </si>
  <si>
    <t>Does your solution allow creation of BIM Models (for Architectural, Structural, MEP design)?</t>
  </si>
  <si>
    <r>
      <t xml:space="preserve">Does your solution support CORENET X IFC-SG* modelling and information requirements as shown in the CORENET X Code of Practice and IFC-SG Resource Kit, and is listed on the CORENET X website (https://go.gov.sg/cx) as a software that has associated IFC-SG configuration template files? 
</t>
    </r>
    <r>
      <rPr>
        <i/>
        <sz val="11"/>
        <rFont val="Calibri"/>
        <family val="2"/>
        <scheme val="minor"/>
      </rPr>
      <t xml:space="preserve">*IFC-SG is an extension of the international open-BIM format (Industry Foundation Classes, IFC), which is platform-neutral and vendor-neutral. Under CORENET X, regulatory submissions will be required to be prepared and submitted in IFC-SG format. More info on the CORENET X Code of Practice and IFC-SG Resource Kit can also be found under our CORENET X website. </t>
    </r>
  </si>
  <si>
    <r>
      <t xml:space="preserve">Does your solution provide training* to equip users with the necessary skillsets required to submit regulatory submissions under CORENET X? 
</t>
    </r>
    <r>
      <rPr>
        <i/>
        <sz val="11"/>
        <rFont val="Calibri"/>
        <family val="2"/>
        <scheme val="minor"/>
      </rPr>
      <t>*refer to following link for latest list of ongoing CORENET X industry training courses: https://go.gov.sg/cx</t>
    </r>
  </si>
  <si>
    <t>Describe how your solution can meet the solution criteria in each row. 
*Refer to following link for latest list of ongoing CORENET X industry training courses: https://go.gov.sg/cx</t>
  </si>
  <si>
    <t>Does your solution support open standards such as BCF, COBie, CityGML, etc.?</t>
  </si>
  <si>
    <r>
      <rPr>
        <b/>
        <sz val="11"/>
        <rFont val="Calibri"/>
        <family val="2"/>
        <scheme val="minor"/>
      </rPr>
      <t>Solution Category:</t>
    </r>
    <r>
      <rPr>
        <sz val="11"/>
        <rFont val="Calibri"/>
        <family val="2"/>
        <scheme val="minor"/>
      </rPr>
      <t xml:space="preserve"> Digital Contract Management - Digital Payment
</t>
    </r>
    <r>
      <rPr>
        <b/>
        <sz val="11"/>
        <rFont val="Calibri"/>
        <family val="2"/>
        <scheme val="minor"/>
      </rPr>
      <t xml:space="preserve">Solution Category Description: 
</t>
    </r>
    <r>
      <rPr>
        <sz val="11"/>
        <rFont val="Calibri"/>
        <family val="2"/>
        <scheme val="minor"/>
      </rPr>
      <t>- Ensures effective work verifications against contractual deliverables and milestones, leading to prompt payments and healthy cashflow project.</t>
    </r>
  </si>
  <si>
    <t>Does your solution allow for cloud-based, mobile-based and/or web-based usage?</t>
  </si>
  <si>
    <t>Does your solution allow access control configuration over access to sensitive project information by different project stakeholders?</t>
  </si>
  <si>
    <t>Does your solution allow configuration of multi-level approval workflows and setting approval limits?</t>
  </si>
  <si>
    <t xml:space="preserve">Does your solution allow customising of dashboards and reports to monitor key performance indicators minimally in the following areas.
i. Spending Analytics, such as actual spending versus budgeted spending; 
ii.Supplier Quality and Performance, such as delivery reliability, historical comparison; and 
iii. Internal Operations, such as time savings, breakdown of time spent in each step of process from purchase request creation, purchase order, invoice and payment processing
If there are other relevant dashboards and reports, please elaborate in "Remarks" column. </t>
  </si>
  <si>
    <t>Does your solution handle progress claims, work verification and payment settlement processes?</t>
  </si>
  <si>
    <t>Has your company engaged a qualified 3rd party to conduct a security vulnerability assessment of your solution in the last 12 months? If Yes, please indicate the name of the 3rd party assessor and date of the assessment test in the comment field, and also submit the assessment test report as supporting document. If you are a reseller of the solution, please verify with your product principal that they have conducted a security vulnerability assessment of their solution by a qualified 3rd party in the last 12 months. 
Note: 
[1] Qualified 3rd party include assessors appointed under IMDA GoSecure Programme; Cybersecurity companies accredited under Accreditation@SGD Programme; and CREST-Certified companies or companies with equivalent certifications.</t>
  </si>
  <si>
    <t>Do your services cover system set up and users’ training? Please provide details on how you will deliver these services.</t>
  </si>
  <si>
    <t>Can your solution send and receive e-invoice through the PEPPOL E-Delivery network? (For more information on the National E-Invoicing Framework, you may visit https://www.imda.gov.sg/einvoice)
Note: 
[1] Please provide compliance to the following requirement only if your solution generates or processes invoices, otherwise please select "No"</t>
  </si>
  <si>
    <t>Does your solution come with features, such as: 
- Ability to send Peppol Invoice Response documents 
- Ability to receive Peppol Invoice Response documents and process them to display the correct invoice status
- Ability to receive Peppol Order documents and process them
- Ability to convert incoming Peppol Order documents into an Invoice 
Note: 
[1] Please provide compliance to the following requirement only if your solution generates or processes invoices, otherwise please select "No".</t>
  </si>
  <si>
    <t>Does your solution come with features, such as:  
-GST InvoiceNow Requirement  – Ability to activate GST Registered Businesses
-GST InvoiceNow Requirement  – Ability to extract and package Invoice Data
-GST InvoiceNow Requirement  – Ability to transmit GST relevant Invoice Data
-GST InvoiceNow Requirement  – Ability to provide reconciliation feature
Note: 
[1] Please provide compliance to the following requirement only if your solution generates or processes invoices, otherwise please select "No".</t>
  </si>
  <si>
    <t xml:space="preserve">Does your solution facilitate procurement functions such as request for quotations from more than one suppliers to allow comparison, shortlisting, routing for approval and conversion of purchase request to purchase order? </t>
  </si>
  <si>
    <t>Does your solution integrate with financial institutions/banks’ systems to facilitate direct bank payment and payment status update?</t>
  </si>
  <si>
    <t xml:space="preserve">Does your solution integrate with financial institutions/banks' systems to enable automated financing services for invoice financing, supporting the following roles:
- Suppliers, which allows suppliers to submit financing requests, uploading supporting documents to sell their invoices to financial institutions for early payment and tracking status of financing requests
- Financial Institutions, which allows users access to financing requests and supporting documents to process the requests within the system
</t>
  </si>
  <si>
    <t>Does your solution integrate with financial institutions/banks' systems to enable automated financing services for supply chain financing, supporting the following roles:
- Buyers, which allows buyers to submit financing requests financial institutions, uploading supporting documents to extend payment terms
- Suppliers, which allows suppliers to submit financing requests, uploading supporting documents to sell their invoices to financial institutions for early payment and tracking status of financing requests
- Financial Institutions, which allows users access to financing requests and supporting documents to process the requests within the system</t>
  </si>
  <si>
    <t xml:space="preserve">Does your solution has the capability to integrate with financial institutions/banks' systems to enable other automated financing services aside from invoice financing and supply chain financing, please describe under "Remarks" column. </t>
  </si>
  <si>
    <t xml:space="preserve">Does your solution has automated reconciliation feature to handle matching of purchase order, goods receipt and invoice and dispute management to handle discrepancies in payment? </t>
  </si>
  <si>
    <t xml:space="preserve">Does your solution provide APIs that enable integration with external platforms using Common Data Environment (CDE) standards to facilitate data exchange? </t>
  </si>
  <si>
    <r>
      <rPr>
        <b/>
        <sz val="11"/>
        <rFont val="Calibri"/>
        <family val="2"/>
        <scheme val="minor"/>
      </rPr>
      <t xml:space="preserve">Solution Category: </t>
    </r>
    <r>
      <rPr>
        <sz val="11"/>
        <rFont val="Calibri"/>
        <family val="2"/>
        <scheme val="minor"/>
      </rPr>
      <t xml:space="preserve">Quantity Surveying and Valuation
</t>
    </r>
    <r>
      <rPr>
        <b/>
        <sz val="11"/>
        <rFont val="Calibri"/>
        <family val="2"/>
        <scheme val="minor"/>
      </rPr>
      <t xml:space="preserve">Solution Category Description: 
</t>
    </r>
    <r>
      <rPr>
        <sz val="11"/>
        <rFont val="Calibri"/>
        <family val="2"/>
        <scheme val="minor"/>
      </rPr>
      <t>- Uses a digital model to estimate quantity and costs at various stages of building works.</t>
    </r>
  </si>
  <si>
    <t xml:space="preserve">Does your solution allow users to automate take-off based on Building Information Modeling (BIM) to quantify and estimate the construction quantities or cost for a project? </t>
  </si>
  <si>
    <t xml:space="preserve">Does your solution support integration with Project Management Systems to synchronize cost management activities related to project scheduling, resource allocation, and task management? </t>
  </si>
  <si>
    <r>
      <rPr>
        <b/>
        <sz val="11"/>
        <rFont val="Calibri"/>
        <family val="2"/>
        <scheme val="minor"/>
      </rPr>
      <t xml:space="preserve">Solution Category: </t>
    </r>
    <r>
      <rPr>
        <sz val="11"/>
        <rFont val="Calibri"/>
        <family val="2"/>
        <scheme val="minor"/>
      </rPr>
      <t xml:space="preserve">Smart Inspection and Management - Worksite Inspection
</t>
    </r>
    <r>
      <rPr>
        <b/>
        <sz val="11"/>
        <rFont val="Calibri"/>
        <family val="2"/>
        <scheme val="minor"/>
      </rPr>
      <t xml:space="preserve">Solution Category Description: 
</t>
    </r>
    <r>
      <rPr>
        <sz val="11"/>
        <rFont val="Calibri"/>
        <family val="2"/>
        <scheme val="minor"/>
      </rPr>
      <t>- Uses digital inspection solutions to record observations from site inspections of building works and tracks follow-up actions taken.
- Uses digital surveying/imaging solutions that create 3D digital representations of building works for verifications/inspections.</t>
    </r>
  </si>
  <si>
    <t>Does your solution capture digital records (such as videos, images, etc) for remote inspection and monitoring?</t>
  </si>
  <si>
    <t>Does your solution have the capability to process and analyse the captured records for further insights?</t>
  </si>
  <si>
    <t>Does your solution provide means for users to export captured records (based on open standards) to external storage/platforms for archiving purpose?</t>
  </si>
  <si>
    <t>Does your solution allow remote access of the digital records/alerts via mobile means?</t>
  </si>
  <si>
    <t>If your solution is bundled with certain hardware, does the hardware support prevailing IoT standards?</t>
  </si>
  <si>
    <r>
      <rPr>
        <b/>
        <sz val="11"/>
        <rFont val="Calibri"/>
        <family val="2"/>
        <scheme val="minor"/>
      </rPr>
      <t xml:space="preserve">Solution Category: </t>
    </r>
    <r>
      <rPr>
        <sz val="11"/>
        <rFont val="Calibri"/>
        <family val="2"/>
        <scheme val="minor"/>
      </rPr>
      <t xml:space="preserve">Smart Inspection and Management - e-Permit-to-work (e-PTW)
</t>
    </r>
    <r>
      <rPr>
        <b/>
        <sz val="11"/>
        <rFont val="Calibri"/>
        <family val="2"/>
        <scheme val="minor"/>
      </rPr>
      <t>Solution Category Description</t>
    </r>
    <r>
      <rPr>
        <sz val="11"/>
        <rFont val="Calibri"/>
        <family val="2"/>
        <scheme val="minor"/>
      </rPr>
      <t>: 
- Uses digital inspection solutions to record observations from site inspections of building works and tracks follow-up actions taken.
- Uses digital surveying/imaging solutions that create 3D digital representations of building works for verifications/inspections.</t>
    </r>
  </si>
  <si>
    <t>Does your solution allow users to submit &amp; approve permit-to-work applications online using mobile device?</t>
  </si>
  <si>
    <t>Does your solution provide audit trails and generate reports of the permit-to-work applications?</t>
  </si>
  <si>
    <t>Does your solution provide APIs for sharing information with external platforms/solutions, and allow users to migrate/archive their data?</t>
  </si>
  <si>
    <r>
      <rPr>
        <b/>
        <sz val="11"/>
        <rFont val="Calibri"/>
        <family val="2"/>
        <scheme val="minor"/>
      </rPr>
      <t xml:space="preserve">Solution Category: </t>
    </r>
    <r>
      <rPr>
        <sz val="11"/>
        <rFont val="Calibri"/>
        <family val="2"/>
        <scheme val="minor"/>
      </rPr>
      <t xml:space="preserve">Smart Inspection and Management - Digital Wearables for Workers' Health and Safety
</t>
    </r>
    <r>
      <rPr>
        <b/>
        <sz val="11"/>
        <rFont val="Calibri"/>
        <family val="2"/>
        <scheme val="minor"/>
      </rPr>
      <t>Solution Category Description:</t>
    </r>
    <r>
      <rPr>
        <sz val="11"/>
        <rFont val="Calibri"/>
        <family val="2"/>
        <scheme val="minor"/>
      </rPr>
      <t xml:space="preserve"> 
- Uses digital inspection solutions to record observations from site inspections of building works and tracks follow-up actions taken.
- Uses digital surveying/imaging solutions that create 3D digital representations of building works for verifications/inspections.</t>
    </r>
  </si>
  <si>
    <t>Does your solution allow users to collect, store, transmit, and/or receive data?</t>
  </si>
  <si>
    <t>Does your solution support collection and analysis of multiple types of data such as location, vital signs, environmental, hazards/risks and/or other job site data which can be easily configured according to the user’s need?</t>
  </si>
  <si>
    <t>Does your solution provide for administration/management module to analyse data collected, generate reports, and monitor situations (such as fatigue levels, user habits, and environmental conditions) for identifying hazards, predicting workers' safety, and providing real-time alerts?</t>
  </si>
  <si>
    <r>
      <rPr>
        <b/>
        <sz val="11"/>
        <rFont val="Calibri"/>
        <family val="2"/>
        <scheme val="minor"/>
      </rPr>
      <t>Solution Category:</t>
    </r>
    <r>
      <rPr>
        <sz val="11"/>
        <rFont val="Calibri"/>
        <family val="2"/>
        <scheme val="minor"/>
      </rPr>
      <t xml:space="preserve"> FM Workflow Automation
</t>
    </r>
    <r>
      <rPr>
        <b/>
        <sz val="11"/>
        <rFont val="Calibri"/>
        <family val="2"/>
        <scheme val="minor"/>
      </rPr>
      <t>Solution Category Description:</t>
    </r>
    <r>
      <rPr>
        <sz val="11"/>
        <rFont val="Calibri"/>
        <family val="2"/>
        <scheme val="minor"/>
      </rPr>
      <t xml:space="preserve"> 
- Automates the creation, tracking, logging and/or closing of incidents upon triggers by sensors/humans.</t>
    </r>
  </si>
  <si>
    <r>
      <t>Does your solution provide for at least 3 of the followings</t>
    </r>
    <r>
      <rPr>
        <sz val="11"/>
        <color rgb="FF00B050"/>
        <rFont val="Calibri"/>
        <family val="2"/>
        <scheme val="minor"/>
      </rPr>
      <t>:</t>
    </r>
    <r>
      <rPr>
        <sz val="11"/>
        <rFont val="Calibri"/>
        <family val="2"/>
        <scheme val="minor"/>
      </rPr>
      <t xml:space="preserve">
a) tracking and monitoring of progress status of incidents and/or requests from users,
b) inventory control,
c) maintenance scheduling,
d) call centre management and
e) staff activation</t>
    </r>
  </si>
  <si>
    <t>Can your solution interface with BIM-based platform?</t>
  </si>
  <si>
    <t>Does your solution support prevailing IoT standards?</t>
  </si>
  <si>
    <t>Does your solution support integration with Building Management Systems?</t>
  </si>
  <si>
    <t>Does your solution support tracking of occupancy within various facilities in the building and heat map analysis?</t>
  </si>
  <si>
    <r>
      <rPr>
        <b/>
        <sz val="11"/>
        <rFont val="Calibri"/>
        <family val="2"/>
        <scheme val="minor"/>
      </rPr>
      <t xml:space="preserve">Solution Category: </t>
    </r>
    <r>
      <rPr>
        <sz val="11"/>
        <rFont val="Calibri"/>
        <family val="2"/>
        <scheme val="minor"/>
      </rPr>
      <t xml:space="preserve">Coordinated Regulatory Approvals and Rule-Based Model Checker
</t>
    </r>
    <r>
      <rPr>
        <b/>
        <sz val="11"/>
        <rFont val="Calibri"/>
        <family val="2"/>
        <scheme val="minor"/>
      </rPr>
      <t>Solution Category Description:</t>
    </r>
    <r>
      <rPr>
        <sz val="11"/>
        <rFont val="Calibri"/>
        <family val="2"/>
        <scheme val="minor"/>
      </rPr>
      <t xml:space="preserve"> 
- Uses automated model checker to verify BIM model quality and building code compliance prior to coordinated submissions for regulatory approval.
- Performs intelligent checks of their design models against regulatory requirements for compliance purpose.</t>
    </r>
  </si>
  <si>
    <t>Does your solution allow users to check BIM model quality or compliance with Building Codes?</t>
  </si>
  <si>
    <r>
      <rPr>
        <b/>
        <sz val="11"/>
        <rFont val="Calibri"/>
        <family val="2"/>
        <scheme val="minor"/>
      </rPr>
      <t xml:space="preserve">Solution Category: </t>
    </r>
    <r>
      <rPr>
        <sz val="11"/>
        <rFont val="Calibri"/>
        <family val="2"/>
        <scheme val="minor"/>
      </rPr>
      <t xml:space="preserve"> Data and AI-driven Decision Support System
</t>
    </r>
    <r>
      <rPr>
        <b/>
        <sz val="11"/>
        <rFont val="Calibri"/>
        <family val="2"/>
        <scheme val="minor"/>
      </rPr>
      <t>Solution Category Description:</t>
    </r>
    <r>
      <rPr>
        <sz val="11"/>
        <rFont val="Calibri"/>
        <family val="2"/>
        <scheme val="minor"/>
      </rPr>
      <t xml:space="preserve"> 
- Uses data analytics, machine learning, and artificial intelligence to enhance data-driven decision-making.
- Enables developers and lead construction companies to monitor their projects’ performance in terms of Cost, Time, Safety, Quality and Productivity through dashboard solutions, based on data contributed from project stakeholders.</t>
    </r>
  </si>
  <si>
    <t>Does your solution provide data analytic features including data collection, cleaning, transformation, sense making, descriptive statistics and data visualisation?</t>
  </si>
  <si>
    <t>Does your solution provide customizable dashboards and reports to monitor key performance indicators?</t>
  </si>
  <si>
    <t>Is your solution able to import/export multiple sources of the built environment sector data from/to external platforms/solutions digitally using standard protocols for sharing/migrating/archival purposes?</t>
  </si>
  <si>
    <t>Is your solution able to comply with the built environment sector datasets and data exchange protocol when one such standard is being set up in near future?</t>
  </si>
  <si>
    <t>Does your solution provide advanced data analytic features such as diagnostic / predictive / prescriptive analysis?</t>
  </si>
  <si>
    <t>Has your company engaged a qualified 3rd party to conduct a security vulnerability assessment of your solution in the last 12 months? If you are a reseller of the solution, please verify with your product principal that they have conducted a security vulnerability assessment of their solution by a qualified 3rd party in the last 12 months. If Yes, please indicate the name of the 3rd party assessor and date of the assessment test in the comment field. 
Note: 
[1] Qualified 3rd party include Cybersecurity companies accredited under Accreditation@SGD Programme； CREST-Certified companies or companies with equivalent certifications. Example of equivalent certifications can include, but not limited to: Offensive Security Certified Professional (OSCP); EC-Council Certified Security Analyst (ESCA [V10]); GIAC Penetration Tester (GPEN) and etc 
[2] Vendors need to submit vulnerability assessment report (dated maximum 1 year ago from checklist submission date) in the online submission portal. The submission will be rejected if vendors are unable to provide this documentation within 1 month from checklist submission date.</t>
  </si>
  <si>
    <r>
      <rPr>
        <b/>
        <sz val="11"/>
        <rFont val="Calibri"/>
        <family val="2"/>
        <scheme val="minor"/>
      </rPr>
      <t xml:space="preserve">Solution Category: </t>
    </r>
    <r>
      <rPr>
        <sz val="11"/>
        <rFont val="Calibri"/>
        <family val="2"/>
        <scheme val="minor"/>
      </rPr>
      <t xml:space="preserve">Built Environment Digital Platform
</t>
    </r>
    <r>
      <rPr>
        <b/>
        <sz val="11"/>
        <rFont val="Calibri"/>
        <family val="2"/>
        <scheme val="minor"/>
      </rPr>
      <t>Solution Category Description:</t>
    </r>
    <r>
      <rPr>
        <sz val="11"/>
        <rFont val="Calibri"/>
        <family val="2"/>
        <scheme val="minor"/>
      </rPr>
      <t xml:space="preserve"> 
- Requests for information to facilitate communication, tracking and resolution of issue arising from building works.
- Computes, manages and analyses embodied and operational carbon emissions associated with building works.
- Submits and obtains approvals relating to the design or variation of building works.
- Conduct integrated concurrent engineering meetings for building works.
- Monitor and manage the project performance of building works based on site data captured.
- Manage, track, and rectify defects in building works.
- Record and manage safety compliances, incidents, and observations.
- Facilitates efficient data sharing in diverse formats among project partners throughout the project life-cycle, allowing for coordinated work activities and issue monitoring to meet the needs of different stakeholders and ensure smoother project delivery.</t>
    </r>
  </si>
  <si>
    <t xml:space="preserve">Common Data Environment / Digital Site Management 
-10.01, 10.02, 10.03 are applicable specific for CDE
-10.04, 10.05 are applicable specific for Digital Site Management </t>
  </si>
  <si>
    <t>Does your solution enable users to store, share, and access project data (e.g. BIM, site data and project management data) throughout the design, fabrication, construction, and asset management stages? (e.g., A structural engineer uploads revised foundation plans, which are shared to and accessed by the construction manager for on-site implementation.)</t>
  </si>
  <si>
    <t>Does your solution provide for federation of BIM models from different disciplines (e.g. architectural, structural, mechanical, electrical, and plumbing (MEP) and construction) to visualise them concurrently for collaboration and coordination purpose? (e.g., An architect overlays their design with the structural engineer's model to ensure aesthetic elements align with load-bearing components)</t>
  </si>
  <si>
    <t>Does your solution manage different versions of a BIM model to be shared across project stakeholders? (e.g., The platform maintains version history of BIM models, allowing architects to share the latest design updates with contractors while enabling access to previous versions for reference)</t>
  </si>
  <si>
    <t>Does your solution enable users to coordinate and monitor the various site activities, such as manpower utilisation, resources (e.g. construction materials, etc), defects, safety non-compliance, inspection, progress and etc? (e.g., A project manager reviews the day’s site activity schedule on the platform, identifies areas with resource shortages, and reassigns manpower and materials to ensure smooth operations)</t>
  </si>
  <si>
    <t>Does your solution allow digital submission of data to &amp; from other platforms for review, approval and record using a certain API that complies with BCA’s latest Site Management Data Standards? (e.g., The platform allows submission of manpower usage and productivity data to BCA monthly through the Electronic Productivity Submission System (EPSS))</t>
  </si>
  <si>
    <t>Does your solution enable users to raise issues (e.g. design or construction matters), track status and provide responses?  (e.g., A site supervisor logs a structural design concern through the platform, assigns it to the design team, and monitors resolution progress until a response is provided and the issue is closed)</t>
  </si>
  <si>
    <t>Does your solution connect users across all stages of the project on multiple devices (such as PC/mobile)? (e.g., A site engineer updates defect statuses on-site using a mobile app, while the project manager reviews the overall project timeline and task progress on a desktop dashboard)</t>
  </si>
  <si>
    <t xml:space="preserve">Does your solution allow data to be aggregated and analysed across various project phases and presented on dashboards within the platform, which can be configured and exported if needed? (e.g., The platform provides real-time insights on progress of project completion status, generate consolidated view into a dashboards, and allows stakeholders to export progress insights) </t>
  </si>
  <si>
    <t>Is your solution interoperable with IoT devices such as sensors and cameras provided by different OEMs? (e.g., The platform seamlessly integrates with temperature sensors and site cameras, enabling automated data collection and real-time monitoring of site conditions)</t>
  </si>
  <si>
    <t>Does your solution provide auto-trigger and alert notifications for authorised users ? (e.g., The platform automatically notifies relevant users of pending approvals or unresolved safety issues, and updates relevant stakeholders once the issue is resolved)</t>
  </si>
  <si>
    <t>Does your solution support cloud deployment with database hosted in data centres located in Singapore? (e.g., The platform is deployed on a cloud infrastructure compliant with local regulations, with all data securely hosted in Singapore-based data centres to ensure data sovereignty)</t>
  </si>
  <si>
    <t>Does your solution allow users to create digital forms and workflows to enable data entry and routing? (e.g., The user can create customised Site Safety Inspection forms with predefined checklists, allowing safety officers to conduct and record inspections. The workflow automatically routes completed inspections to project managers for review.)</t>
  </si>
  <si>
    <t>AI for Clash Detection
Does your solution automatically identify potential clashes or conflicts between design disciplines within the uploaded models? (e.g., The platform detects interference where an HVAC duct intersects a structural beam in a 3D model)</t>
  </si>
  <si>
    <t>Schedule Risk Prediction
Does the platform analyze project schedules to predict potential risks or delays? (e.g., Alerts the project team if material delivery delays could impact the installation timeline for precast panels)</t>
  </si>
  <si>
    <t>AI Recommendation
Does the platform suggest possible resolutions to address detected clashes or ways to optimize scheduling or mitigate identified cost risks?" (e.g. Highlights that a crane is overbooked for overlapping tasks and proposes rescheduling one task to a different time slot)</t>
  </si>
  <si>
    <t>Project Management and Scheduling</t>
  </si>
  <si>
    <t>Does your solution allow for cloud based, mobile based and/or web-based usage? (e.g., The project manager reviews project status on his desktop in office and on his mobile device while on site)</t>
  </si>
  <si>
    <t>Does your solution help project manager with planning, coordinating and job scheduling? (e.g., The project manager assigns tasks to team members, setting priorities and deadlines, and outlining all the scheduled and planned resources)</t>
  </si>
  <si>
    <t>Does your solution provide real time monitoring of jobs/projects from end to end with the ability to pull real time reports and check job/project status for both internal and external parties? (e.g., The platform provides a real-time dashboard for the main contractor to monitor work progress, while the project manager can generate reports on project status such as concrete poured, or man-hours worked, to share the data with internal and external stakeholders)</t>
  </si>
  <si>
    <t>Does your solution provide portfolio-wide visibility, that is, present information on resource availability and budget performance for multiple projects at once? (e.g., The platform allows the firm to oversee multiple projects simultaneously, if workers complete their work on one project earlier than expected, the resource manager can reallocate these workers to another project. The platform also provides overall budget performance for budget reallocation)</t>
  </si>
  <si>
    <t>Does your solution provide advanced collaboration functionality that not only allows team members to connect, but lets them link their social interactions to project tasks and action items (e.g. file sharing, shared calendars and contact lists)? (e.g., The design team, contractors, and client representatives, share and update BIM models, link discussions to specific design elements, assign action items directly from shared project timelines, and schedule site visits based on shared calendars)</t>
  </si>
  <si>
    <t>Does your solution provide for document management, that is, it lets team members view and edit their project documents in real time, eliminating the need for multiple conflicting versions of critical materials? (e.g., Architects and engineers collaboratively edit site plans and specifications in real-time, with version control ensuring team members are working with the latest information)</t>
  </si>
  <si>
    <t>Does your solution allow for project information to be accessible in one place, including but not limited to planned and completed tasks, past and upcoming calendar events, customer data, project resources, expenses and bills send to clients? (e.g., Project managers can access site progress checklists, site coordination meetings, stock level of materials, and payment records in one place.)</t>
  </si>
  <si>
    <t>Does your solution enable the company to do timely and efficient project budgeting, including budget reports, budget dashboard? (e.g., the budget dashboard shows actual vs. planned expenditure across all work packages)</t>
  </si>
  <si>
    <t>Does your solution enable the company to perform the following function;-
- Setup admin and end user accounts for all project members
- Setup/edit business units for different team member profiles
- Allow scheduling interface to be customisable by administrator
- Allow integration with any existing project scheduling and management system?
(e.g, the admin sets up user accounts for different team members, customising access levels based on roles. The platform integrates to existing scheduling software used by different subcontractors)</t>
  </si>
  <si>
    <t>Does your solution enable the company to perform the following functions?
- Grant access to all employee for mobile based, web-based and cloud based usage
- Push messages/notifications to employees automatically of own work shift
- Prompt/reminds users of scheduling updates
(e.g., Employee receives automatic notifications about new assignments, schedule changes, or urgent repair requests, and checks these updates on their mobile device or desktop)</t>
  </si>
  <si>
    <t>Is the solution capable to track or monitor the number of hours per day a worker has worked consecutively to abide to MOM rules and/or to ensure that a worker is not overworked? (e.g., The platform alerts site supervisors when a worker is approaching MOM's maximum allowed hours)</t>
  </si>
  <si>
    <t>Can your solution integrate with other ERP solutions (for instance Accounting &amp; Sales Management, Inventory Management, Project Management, Workforce Management, and/or Fleet Management etc.) or does your solution provide Open APIs that allow 3rd party solutions to integrate with your solution? (If yes, briefly describe the APIs available in the Comment Section or submit a brief write-up together with your checklist submission)</t>
  </si>
  <si>
    <t>Schedule Risk Prediction/Cost Overrun Alerts
Does the platform analyze project schedules to predict potential risks or delays or costs overun? (e.g., Alerts the project team if material delivery delays could impact the installation timeline for precast panels)</t>
  </si>
  <si>
    <t>Satisfaction Survey on Digital Solution Deployed</t>
  </si>
  <si>
    <t>Instructions</t>
  </si>
  <si>
    <t>Step 1</t>
  </si>
  <si>
    <r>
      <t xml:space="preserve">Copy the Customer Satisfaction Survey Link in Cell B14 and send it to at least 5 satisfied customers. 
</t>
    </r>
    <r>
      <rPr>
        <sz val="11"/>
        <color theme="1"/>
        <rFont val="Calibri"/>
        <family val="2"/>
        <scheme val="minor"/>
      </rPr>
      <t>Note: a) If you do not see any link in B14, please go back to "General Assessment tab" and fill up “Your company UEN”, "Your company name" and "Your proposed solution name".
            b) You should not modify the customer satisfaction survey link.</t>
    </r>
  </si>
  <si>
    <t>Customer Satisfaction Survey Link:</t>
  </si>
  <si>
    <r>
      <rPr>
        <b/>
        <sz val="11"/>
        <color theme="1"/>
        <rFont val="Calibri"/>
        <family val="2"/>
        <scheme val="minor"/>
      </rPr>
      <t>Tip</t>
    </r>
    <r>
      <rPr>
        <sz val="11"/>
        <color theme="1"/>
        <rFont val="Calibri"/>
        <family val="2"/>
        <scheme val="minor"/>
      </rPr>
      <t>: To copy the link, right-click on the cell and select 'Copy' from the context menu.</t>
    </r>
  </si>
  <si>
    <t>Step 2</t>
  </si>
  <si>
    <r>
      <t xml:space="preserve">Once at least 5 customers have completed the survey, please enter the number of surveys completed  in the light purple cell below.
</t>
    </r>
    <r>
      <rPr>
        <sz val="11"/>
        <color theme="1"/>
        <rFont val="Calibri"/>
        <family val="2"/>
        <scheme val="minor"/>
      </rPr>
      <t xml:space="preserve">Note: This helps you keep track of the number of customer satisfaction  surveys completed. </t>
    </r>
  </si>
  <si>
    <t>No of surveys completed:</t>
  </si>
  <si>
    <t>Overall Dashboard</t>
  </si>
  <si>
    <t>Have you provided all the information for the checklist? Please do not proceed to submit if you have not achieved 100% in the Overall Progress showing 0 error.</t>
  </si>
  <si>
    <t>Overall Progress</t>
  </si>
  <si>
    <t>Error(s) to be corrected</t>
  </si>
  <si>
    <t>Proceed for submission?</t>
  </si>
  <si>
    <t>Solution Category Requirements</t>
  </si>
  <si>
    <t>Response Status General</t>
  </si>
  <si>
    <t>Response Status Solution Category Requirements</t>
  </si>
  <si>
    <t>Survey</t>
  </si>
  <si>
    <t>Completed</t>
  </si>
  <si>
    <t>Complete</t>
  </si>
  <si>
    <t>Blank</t>
  </si>
  <si>
    <t>more surveys to go</t>
  </si>
  <si>
    <t>Yes</t>
  </si>
  <si>
    <t>No</t>
  </si>
  <si>
    <t>No of requirements</t>
  </si>
  <si>
    <t>IF(OR('General Assessment'!B11="&lt;Enter your company name&gt; ",'General Assessment'!B11="&lt;Enter solution name&gt;"),1,"")</t>
  </si>
  <si>
    <t>Response Status for Solution Category</t>
  </si>
  <si>
    <t>No of Req</t>
  </si>
  <si>
    <t>Checking Mechanism</t>
  </si>
  <si>
    <t>**Row values should be equal to "purple" row</t>
  </si>
  <si>
    <t>Otherwise, check for errors to ensure that chart in solution Category will work.</t>
  </si>
  <si>
    <t>Errors</t>
  </si>
  <si>
    <t>Solution Cat</t>
  </si>
  <si>
    <t>Satisfaction Survey</t>
  </si>
  <si>
    <t>Total</t>
  </si>
  <si>
    <t>Multiple solution categories</t>
  </si>
  <si>
    <t>No response(s) to Mandatory requirements</t>
  </si>
  <si>
    <t>https://form.gov.sg/65c34fd747e450bd29190493</t>
  </si>
  <si>
    <t>Enter your company UEN</t>
  </si>
  <si>
    <t>Enter your company name</t>
  </si>
  <si>
    <t>Enter solution name</t>
  </si>
  <si>
    <t>UEN of Solution Provider</t>
  </si>
  <si>
    <t>Company Name of Solution Provider</t>
  </si>
  <si>
    <t>Name of Solution</t>
  </si>
  <si>
    <t>Link</t>
  </si>
  <si>
    <t>?662204622853743d7ad0d6a7=</t>
  </si>
  <si>
    <t>&amp;6594fc479fd9850012cfd85c=</t>
  </si>
  <si>
    <t>&amp;6594fc689fd9850012cfdc5c=</t>
  </si>
  <si>
    <t>Please select</t>
  </si>
  <si>
    <t xml:space="preserve">The purpose of the Vendor Self-Assessment Checklist (henceforth referred to as "Checklist") is to enable vendors to perform a preliminary assessment of their solution eligibility for Pre-Approval under SMEs Go Digital. </t>
  </si>
  <si>
    <t xml:space="preserve">There are a total of 4 tabs in the Checklist. With the exception of i) Instructions tab, your response is required for all tabs.
i) Instructions
ii) General Assessment: General assessment of organisation
iii) Solution Category Requirements: Assessment of solution based on solution category requirements
iv) Satisfaction Survey
</t>
  </si>
  <si>
    <r>
      <t>All MANDATORY requirements must be met with “YES” in order to proceed to the next question. DO NOT proceed with the next question, if "NO" is selected for any of the mandatory fields. All preferred fields must be answered with "Yes" or "No".</t>
    </r>
    <r>
      <rPr>
        <strike/>
        <sz val="11"/>
        <color theme="1"/>
        <rFont val="Calibri"/>
        <family val="2"/>
        <scheme val="minor"/>
      </rPr>
      <t xml:space="preserve">
</t>
    </r>
    <r>
      <rPr>
        <sz val="11"/>
        <color theme="1"/>
        <rFont val="Calibri"/>
        <family val="2"/>
        <scheme val="minor"/>
      </rPr>
      <t>If you do not meet all the requirements in each row, please select "No" as your response.</t>
    </r>
  </si>
  <si>
    <r>
      <rPr>
        <b/>
        <sz val="11"/>
        <color theme="1"/>
        <rFont val="Calibri"/>
        <family val="2"/>
        <scheme val="minor"/>
      </rPr>
      <t xml:space="preserve">Has your company signed up for an InvoiceNow account? </t>
    </r>
    <r>
      <rPr>
        <sz val="11"/>
        <color theme="1"/>
        <rFont val="Calibri"/>
        <family val="2"/>
        <scheme val="minor"/>
      </rPr>
      <t xml:space="preserve">
A</t>
    </r>
    <r>
      <rPr>
        <sz val="11"/>
        <rFont val="Calibri"/>
        <family val="2"/>
        <scheme val="minor"/>
      </rPr>
      <t>ll vendors</t>
    </r>
    <r>
      <rPr>
        <sz val="11"/>
        <color theme="1"/>
        <rFont val="Calibri"/>
        <family val="2"/>
        <scheme val="minor"/>
      </rPr>
      <t xml:space="preserve"> must sign up for an InvoiceNow account. Please do not proceed with the submission if you have not signed up.
Peppol directory: https://www.peppoldirectory.sg/</t>
    </r>
  </si>
  <si>
    <r>
      <rPr>
        <b/>
        <sz val="11"/>
        <color theme="1"/>
        <rFont val="Calibri"/>
        <family val="2"/>
        <scheme val="minor"/>
      </rPr>
      <t>Have you validated your digital solution's compliance with the Data Analytics and/or Personal Data Protection Requirements?</t>
    </r>
    <r>
      <rPr>
        <sz val="11"/>
        <color theme="1"/>
        <rFont val="Calibri"/>
        <family val="2"/>
        <scheme val="minor"/>
      </rPr>
      <t xml:space="preserve">
Please fill-up the Compliance with the Data Analytics and/or Personal Data Protection Requirements. https://go.gov.sg/dapdp
</t>
    </r>
    <r>
      <rPr>
        <b/>
        <sz val="11"/>
        <color theme="1"/>
        <rFont val="Calibri"/>
        <family val="2"/>
        <scheme val="minor"/>
      </rPr>
      <t>Data Analytics</t>
    </r>
    <r>
      <rPr>
        <sz val="11"/>
        <color theme="1"/>
        <rFont val="Calibri"/>
        <family val="2"/>
        <scheme val="minor"/>
      </rPr>
      <t xml:space="preserve">: Digital solutions should come with one or more dashboards that provide an overview of charts/indicators with cross-filtering feature to help users analyse data and generate insights to make informed decisions.
</t>
    </r>
    <r>
      <rPr>
        <b/>
        <sz val="11"/>
        <color theme="1"/>
        <rFont val="Calibri"/>
        <family val="2"/>
        <scheme val="minor"/>
      </rPr>
      <t>Personal Data Protection:</t>
    </r>
    <r>
      <rPr>
        <sz val="11"/>
        <color theme="1"/>
        <rFont val="Calibri"/>
        <family val="2"/>
        <scheme val="minor"/>
      </rPr>
      <t xml:space="preserve"> Digital solutions that collect, use, disclose, process or dispose personal data should incorporate features that support the obligations under the Personal Data Protection Act (2020). </t>
    </r>
  </si>
  <si>
    <r>
      <rPr>
        <b/>
        <sz val="11"/>
        <color theme="1"/>
        <rFont val="Calibri"/>
        <family val="2"/>
        <scheme val="minor"/>
      </rPr>
      <t>Cybersecurity</t>
    </r>
    <r>
      <rPr>
        <sz val="11"/>
        <color theme="1"/>
        <rFont val="Calibri"/>
        <family val="2"/>
        <scheme val="minor"/>
      </rPr>
      <t xml:space="preserve">
Has your</t>
    </r>
    <r>
      <rPr>
        <sz val="11"/>
        <rFont val="Calibri"/>
        <family val="2"/>
        <scheme val="minor"/>
      </rPr>
      <t xml:space="preserve"> company minimally</t>
    </r>
    <r>
      <rPr>
        <sz val="11"/>
        <color theme="1"/>
        <rFont val="Calibri"/>
        <family val="2"/>
        <scheme val="minor"/>
      </rPr>
      <t xml:space="preserve"> obtained the CSA Cyber Essentials mark?
(For more information on Cyber Essentials mark, please refer to https://www.csa.gov.sg/cyber-essentials/)</t>
    </r>
  </si>
  <si>
    <r>
      <rPr>
        <sz val="11"/>
        <rFont val="Calibri"/>
        <family val="2"/>
        <scheme val="minor"/>
      </rPr>
      <t>This section helps you determine if your solution is eligible for pre-approval under the programme.</t>
    </r>
    <r>
      <rPr>
        <sz val="11"/>
        <color theme="1"/>
        <rFont val="Calibri"/>
        <family val="2"/>
        <scheme val="minor"/>
      </rPr>
      <t xml:space="preserve">
     - For </t>
    </r>
    <r>
      <rPr>
        <b/>
        <sz val="11"/>
        <color rgb="FF7030A0"/>
        <rFont val="Calibri"/>
        <family val="2"/>
        <scheme val="minor"/>
      </rPr>
      <t>Light Purple</t>
    </r>
    <r>
      <rPr>
        <b/>
        <sz val="11"/>
        <color theme="1"/>
        <rFont val="Calibri"/>
        <family val="2"/>
        <scheme val="minor"/>
      </rPr>
      <t xml:space="preserve"> </t>
    </r>
    <r>
      <rPr>
        <sz val="11"/>
        <color theme="1"/>
        <rFont val="Calibri"/>
        <family val="2"/>
        <scheme val="minor"/>
      </rPr>
      <t>fields:</t>
    </r>
    <r>
      <rPr>
        <sz val="11"/>
        <rFont val="Calibri"/>
        <family val="2"/>
        <scheme val="minor"/>
      </rPr>
      <t xml:space="preserve"> Please</t>
    </r>
    <r>
      <rPr>
        <sz val="11"/>
        <color theme="1"/>
        <rFont val="Calibri"/>
        <family val="2"/>
        <scheme val="minor"/>
      </rPr>
      <t xml:space="preserve"> fill up the cell with relevant information. 
     - For </t>
    </r>
    <r>
      <rPr>
        <b/>
        <sz val="11"/>
        <color rgb="FFFF0000"/>
        <rFont val="Calibri"/>
        <family val="2"/>
        <scheme val="minor"/>
      </rPr>
      <t>Red</t>
    </r>
    <r>
      <rPr>
        <sz val="11"/>
        <color theme="1"/>
        <rFont val="Calibri"/>
        <family val="2"/>
        <scheme val="minor"/>
      </rPr>
      <t xml:space="preserve"> </t>
    </r>
    <r>
      <rPr>
        <b/>
        <sz val="11"/>
        <color rgb="FFFF0000"/>
        <rFont val="Calibri"/>
        <family val="2"/>
        <scheme val="minor"/>
      </rPr>
      <t>coloured</t>
    </r>
    <r>
      <rPr>
        <sz val="11"/>
        <color theme="1"/>
        <rFont val="Calibri"/>
        <family val="2"/>
        <scheme val="minor"/>
      </rPr>
      <t xml:space="preserve"> Cell: You have selected a response that renders your solution ineligible for the program, e.g. "No" for Mandatory requirement.
                               </t>
    </r>
    <r>
      <rPr>
        <strike/>
        <sz val="11"/>
        <color theme="1"/>
        <rFont val="Calibri"/>
        <family val="2"/>
        <scheme val="minor"/>
      </rPr>
      <t xml:space="preserve">
</t>
    </r>
    <r>
      <rPr>
        <sz val="11"/>
        <color theme="1"/>
        <rFont val="Calibri"/>
        <family val="2"/>
        <scheme val="minor"/>
      </rPr>
      <t xml:space="preserve">
Requirements are classified as "M</t>
    </r>
    <r>
      <rPr>
        <sz val="11"/>
        <rFont val="Calibri"/>
        <family val="2"/>
        <scheme val="minor"/>
      </rPr>
      <t xml:space="preserve">andatory", "Preferred" or "Mandatory to provide a response". The proposed solution should meet all the Mandatory requirements. Thus, </t>
    </r>
    <r>
      <rPr>
        <sz val="11"/>
        <color theme="1"/>
        <rFont val="Calibri"/>
        <family val="2"/>
        <scheme val="minor"/>
      </rPr>
      <t xml:space="preserve">please </t>
    </r>
    <r>
      <rPr>
        <b/>
        <sz val="11"/>
        <rFont val="Calibri"/>
        <family val="2"/>
        <scheme val="minor"/>
      </rPr>
      <t>do not proceed until the requirements are met</t>
    </r>
    <r>
      <rPr>
        <sz val="11"/>
        <rFont val="Calibri"/>
        <family val="2"/>
        <scheme val="minor"/>
      </rPr>
      <t>.  
     - If your solution meets all requirements in the cell, please select 'Yes'. 
     - If your solution partially or does not meet all the requirements in the cell, please select 'No'.</t>
    </r>
  </si>
  <si>
    <t>Version: 25-2.0</t>
  </si>
  <si>
    <r>
      <t xml:space="preserve">You are required to provide </t>
    </r>
    <r>
      <rPr>
        <b/>
        <sz val="11"/>
        <rFont val="Calibri"/>
        <family val="2"/>
        <scheme val="minor"/>
      </rPr>
      <t>at least 5 Singapore registered businesses customer references</t>
    </r>
    <r>
      <rPr>
        <sz val="11"/>
        <rFont val="Calibri"/>
        <family val="2"/>
        <scheme val="minor"/>
      </rPr>
      <t xml:space="preserve"> who fulfil the following criteria
- Group Annual Sales turnover of not more than S$100 million or Group Employment size of not more than 200 workers 
- current users of the implemented solution and have been using it for </t>
    </r>
    <r>
      <rPr>
        <b/>
        <sz val="11"/>
        <rFont val="Calibri"/>
        <family val="2"/>
        <scheme val="minor"/>
      </rPr>
      <t>more than 6 months</t>
    </r>
    <r>
      <rPr>
        <sz val="11"/>
        <rFont val="Calibri"/>
        <family val="2"/>
        <scheme val="minor"/>
      </rPr>
      <t xml:space="preserve">. 
- the 5 customer references must be from </t>
    </r>
    <r>
      <rPr>
        <b/>
        <sz val="11"/>
        <rFont val="Calibri"/>
        <family val="2"/>
        <scheme val="minor"/>
      </rPr>
      <t>"Built Environment"</t>
    </r>
    <r>
      <rPr>
        <sz val="11"/>
        <rFont val="Calibri"/>
        <family val="2"/>
        <scheme val="minor"/>
      </rPr>
      <t xml:space="preserve"> Sector
Note:
- These customers may be contacted by IMDA for verification. 
- Survey participants will need to sign in using the Singpass app to access the online survey. The Singpass ID will be included with the survey submission.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</si>
</sst>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809]d\ mmmm\ yyyy;@"/>
  </numFmts>
  <fonts count="22" x14ac:knownFonts="1">
    <font>
      <sz val="11"/>
      <color theme="1"/>
      <name val="Calibri"/>
      <family val="2"/>
      <scheme val="minor"/>
    </font>
    <font>
      <b/>
      <sz val="11"/>
      <color theme="0"/>
      <name val="Calibri"/>
      <family val="2"/>
      <scheme val="minor"/>
    </font>
    <font>
      <b/>
      <sz val="11"/>
      <color theme="1"/>
      <name val="Calibri"/>
      <family val="2"/>
      <scheme val="minor"/>
    </font>
    <font>
      <sz val="11"/>
      <color rgb="FF0070C0"/>
      <name val="Calibri"/>
      <family val="2"/>
      <scheme val="minor"/>
    </font>
    <font>
      <b/>
      <u/>
      <sz val="11"/>
      <color theme="1"/>
      <name val="Calibri"/>
      <family val="2"/>
      <scheme val="minor"/>
    </font>
    <font>
      <sz val="9"/>
      <color indexed="81"/>
      <name val="Tahoma"/>
      <family val="2"/>
    </font>
    <font>
      <b/>
      <sz val="9"/>
      <color indexed="81"/>
      <name val="Tahoma"/>
      <family val="2"/>
    </font>
    <font>
      <sz val="11"/>
      <color theme="0"/>
      <name val="Calibri"/>
      <family val="2"/>
      <scheme val="minor"/>
    </font>
    <font>
      <sz val="11"/>
      <color theme="1"/>
      <name val="Calibri"/>
      <family val="2"/>
      <scheme val="minor"/>
    </font>
    <font>
      <sz val="11"/>
      <color rgb="FFFF0000"/>
      <name val="Calibri"/>
      <family val="2"/>
      <scheme val="minor"/>
    </font>
    <font>
      <sz val="11"/>
      <name val="Calibri"/>
      <family val="2"/>
      <scheme val="minor"/>
    </font>
    <font>
      <b/>
      <sz val="11"/>
      <name val="Calibri"/>
      <family val="2"/>
      <scheme val="minor"/>
    </font>
    <font>
      <b/>
      <sz val="11"/>
      <color rgb="FFFF0000"/>
      <name val="Calibri"/>
      <family val="2"/>
      <scheme val="minor"/>
    </font>
    <font>
      <u/>
      <sz val="11"/>
      <color theme="10"/>
      <name val="Calibri"/>
      <family val="2"/>
      <scheme val="minor"/>
    </font>
    <font>
      <b/>
      <sz val="12"/>
      <color theme="1"/>
      <name val="Calibri"/>
      <family val="2"/>
      <scheme val="minor"/>
    </font>
    <font>
      <sz val="36"/>
      <color theme="1"/>
      <name val="Calibri"/>
      <family val="2"/>
      <scheme val="minor"/>
    </font>
    <font>
      <b/>
      <u/>
      <sz val="11"/>
      <color rgb="FF7030A0"/>
      <name val="Calibri"/>
      <family val="2"/>
      <scheme val="minor"/>
    </font>
    <font>
      <b/>
      <sz val="16"/>
      <color theme="1"/>
      <name val="Calibri"/>
      <family val="2"/>
      <scheme val="minor"/>
    </font>
    <font>
      <strike/>
      <sz val="11"/>
      <color theme="1"/>
      <name val="Calibri"/>
      <family val="2"/>
      <scheme val="minor"/>
    </font>
    <font>
      <b/>
      <sz val="11"/>
      <color rgb="FF7030A0"/>
      <name val="Calibri"/>
      <family val="2"/>
      <scheme val="minor"/>
    </font>
    <font>
      <i/>
      <sz val="11"/>
      <name val="Calibri"/>
      <family val="2"/>
      <scheme val="minor"/>
    </font>
    <font>
      <sz val="11"/>
      <color rgb="FF00B050"/>
      <name val="Calibri"/>
      <family val="2"/>
      <scheme val="minor"/>
    </font>
  </fonts>
  <fills count="9">
    <fill>
      <patternFill patternType="none"/>
    </fill>
    <fill>
      <patternFill patternType="gray125"/>
    </fill>
    <fill>
      <patternFill patternType="solid">
        <fgColor theme="1"/>
        <bgColor indexed="64"/>
      </patternFill>
    </fill>
    <fill>
      <patternFill patternType="solid">
        <fgColor theme="2"/>
        <bgColor indexed="64"/>
      </patternFill>
    </fill>
    <fill>
      <patternFill patternType="solid">
        <fgColor theme="0" tint="-0.14999847407452621"/>
        <bgColor indexed="64"/>
      </patternFill>
    </fill>
    <fill>
      <patternFill patternType="solid">
        <fgColor rgb="FFF1E8F8"/>
        <bgColor indexed="64"/>
      </patternFill>
    </fill>
    <fill>
      <patternFill patternType="solid">
        <fgColor rgb="FFFFFF00"/>
        <bgColor indexed="64"/>
      </patternFill>
    </fill>
    <fill>
      <patternFill patternType="solid">
        <fgColor rgb="FFEDE2F6"/>
        <bgColor indexed="64"/>
      </patternFill>
    </fill>
    <fill>
      <patternFill patternType="solid">
        <fgColor theme="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s>
  <cellStyleXfs count="3">
    <xf numFmtId="0" fontId="0" fillId="0" borderId="0"/>
    <xf numFmtId="9" fontId="8" fillId="0" borderId="0" applyFont="0" applyFill="0" applyBorder="0" applyAlignment="0" applyProtection="0"/>
    <xf numFmtId="0" fontId="13" fillId="0" borderId="0" applyNumberFormat="0" applyFill="0" applyBorder="0" applyAlignment="0" applyProtection="0"/>
  </cellStyleXfs>
  <cellXfs count="95">
    <xf numFmtId="0" fontId="0" fillId="0" borderId="0" xfId="0"/>
    <xf numFmtId="0" fontId="0" fillId="0" borderId="0" xfId="0" applyAlignment="1">
      <alignment vertical="top"/>
    </xf>
    <xf numFmtId="0" fontId="2" fillId="0" borderId="0" xfId="0" applyFont="1" applyAlignment="1">
      <alignment vertical="top"/>
    </xf>
    <xf numFmtId="0" fontId="0" fillId="0" borderId="0" xfId="0" applyAlignment="1">
      <alignment horizontal="left" vertical="top"/>
    </xf>
    <xf numFmtId="0" fontId="0" fillId="0" borderId="0" xfId="0" applyAlignment="1">
      <alignment vertical="top" wrapText="1"/>
    </xf>
    <xf numFmtId="0" fontId="3" fillId="0" borderId="0" xfId="0" applyFont="1" applyAlignment="1">
      <alignment horizontal="right" vertical="top"/>
    </xf>
    <xf numFmtId="0" fontId="0" fillId="2" borderId="0" xfId="0" applyFill="1" applyAlignment="1">
      <alignment vertical="top"/>
    </xf>
    <xf numFmtId="0" fontId="0" fillId="0" borderId="0" xfId="0" applyAlignment="1">
      <alignment vertical="center"/>
    </xf>
    <xf numFmtId="0" fontId="0" fillId="0" borderId="0" xfId="0" applyAlignment="1">
      <alignment horizontal="left" vertical="top" wrapText="1"/>
    </xf>
    <xf numFmtId="0" fontId="2" fillId="0" borderId="0" xfId="0" applyFont="1" applyAlignment="1">
      <alignment horizontal="left" vertical="top"/>
    </xf>
    <xf numFmtId="0" fontId="3" fillId="0" borderId="0" xfId="0" applyFont="1" applyAlignment="1">
      <alignment horizontal="right" vertical="top" indent="1"/>
    </xf>
    <xf numFmtId="9" fontId="0" fillId="0" borderId="0" xfId="1" applyFont="1"/>
    <xf numFmtId="9" fontId="0" fillId="0" borderId="0" xfId="0" applyNumberFormat="1"/>
    <xf numFmtId="0" fontId="2" fillId="3" borderId="1" xfId="0" applyFont="1" applyFill="1" applyBorder="1" applyAlignment="1">
      <alignment horizontal="left" vertical="top"/>
    </xf>
    <xf numFmtId="0" fontId="0" fillId="0" borderId="1" xfId="0" applyBorder="1" applyAlignment="1">
      <alignment horizontal="left" vertical="top" wrapText="1"/>
    </xf>
    <xf numFmtId="0" fontId="10" fillId="0" borderId="1" xfId="0" applyFont="1" applyBorder="1" applyAlignment="1">
      <alignment horizontal="left" vertical="top" wrapText="1"/>
    </xf>
    <xf numFmtId="2" fontId="0" fillId="0" borderId="1" xfId="0" applyNumberFormat="1" applyBorder="1" applyAlignment="1">
      <alignment horizontal="left" vertical="top" wrapText="1"/>
    </xf>
    <xf numFmtId="0" fontId="1" fillId="2" borderId="0" xfId="0" applyFont="1" applyFill="1" applyAlignment="1">
      <alignment vertical="center"/>
    </xf>
    <xf numFmtId="0" fontId="9" fillId="0" borderId="0" xfId="0" applyFont="1" applyAlignment="1">
      <alignment horizontal="left" vertical="top" wrapText="1"/>
    </xf>
    <xf numFmtId="0" fontId="2" fillId="0" borderId="0" xfId="0" applyFont="1"/>
    <xf numFmtId="0" fontId="0" fillId="0" borderId="3" xfId="0" applyBorder="1" applyAlignment="1">
      <alignment horizontal="left" vertical="top" wrapText="1"/>
    </xf>
    <xf numFmtId="0" fontId="9" fillId="0" borderId="0" xfId="0" applyFont="1"/>
    <xf numFmtId="0" fontId="1" fillId="2" borderId="0" xfId="0" applyFont="1" applyFill="1" applyAlignment="1">
      <alignment horizontal="left" vertical="center"/>
    </xf>
    <xf numFmtId="0" fontId="0" fillId="3" borderId="1" xfId="0" applyFill="1" applyBorder="1" applyAlignment="1">
      <alignment horizontal="left" vertical="top"/>
    </xf>
    <xf numFmtId="0" fontId="0" fillId="3" borderId="1" xfId="0" applyFill="1" applyBorder="1" applyAlignment="1">
      <alignment horizontal="left" vertical="top" wrapText="1"/>
    </xf>
    <xf numFmtId="0" fontId="0" fillId="0" borderId="2" xfId="0" applyBorder="1" applyAlignment="1">
      <alignment horizontal="left" vertical="top" wrapText="1"/>
    </xf>
    <xf numFmtId="0" fontId="10" fillId="0" borderId="2" xfId="0" applyFont="1" applyBorder="1" applyAlignment="1">
      <alignment horizontal="left" vertical="top" wrapText="1"/>
    </xf>
    <xf numFmtId="164" fontId="3" fillId="0" borderId="0" xfId="0" applyNumberFormat="1" applyFont="1" applyAlignment="1">
      <alignment horizontal="right" vertical="top"/>
    </xf>
    <xf numFmtId="164" fontId="3" fillId="0" borderId="0" xfId="0" applyNumberFormat="1" applyFont="1" applyAlignment="1">
      <alignment horizontal="right" vertical="top" indent="1"/>
    </xf>
    <xf numFmtId="164" fontId="3" fillId="0" borderId="0" xfId="0" applyNumberFormat="1" applyFont="1" applyAlignment="1">
      <alignment vertical="top"/>
    </xf>
    <xf numFmtId="0" fontId="13" fillId="0" borderId="0" xfId="2" applyAlignment="1">
      <alignment horizontal="left" vertical="top"/>
    </xf>
    <xf numFmtId="0" fontId="13" fillId="0" borderId="0" xfId="2"/>
    <xf numFmtId="0" fontId="0" fillId="0" borderId="0" xfId="0" applyAlignment="1" applyProtection="1">
      <alignment vertical="top"/>
      <protection locked="0"/>
    </xf>
    <xf numFmtId="0" fontId="0" fillId="0" borderId="0" xfId="0" applyAlignment="1" applyProtection="1">
      <alignment vertical="center"/>
      <protection locked="0"/>
    </xf>
    <xf numFmtId="0" fontId="0" fillId="5" borderId="1" xfId="0" applyFill="1" applyBorder="1" applyAlignment="1" applyProtection="1">
      <alignment horizontal="left" vertical="top" wrapText="1"/>
      <protection locked="0"/>
    </xf>
    <xf numFmtId="0" fontId="0" fillId="0" borderId="8" xfId="0" applyBorder="1"/>
    <xf numFmtId="0" fontId="0" fillId="0" borderId="9" xfId="0" applyBorder="1"/>
    <xf numFmtId="0" fontId="15" fillId="4" borderId="10" xfId="0" applyFont="1" applyFill="1" applyBorder="1" applyAlignment="1">
      <alignment horizontal="center" vertical="center"/>
    </xf>
    <xf numFmtId="0" fontId="14" fillId="3" borderId="5" xfId="0" applyFont="1" applyFill="1" applyBorder="1"/>
    <xf numFmtId="0" fontId="13" fillId="0" borderId="10" xfId="2" applyFill="1" applyBorder="1" applyAlignment="1">
      <alignment vertical="top"/>
    </xf>
    <xf numFmtId="0" fontId="2" fillId="3" borderId="5" xfId="0" applyFont="1" applyFill="1" applyBorder="1"/>
    <xf numFmtId="0" fontId="2" fillId="3" borderId="7" xfId="0" applyFont="1" applyFill="1" applyBorder="1"/>
    <xf numFmtId="0" fontId="2" fillId="3" borderId="6" xfId="0" applyFont="1" applyFill="1" applyBorder="1"/>
    <xf numFmtId="0" fontId="17" fillId="0" borderId="0" xfId="0" applyFont="1"/>
    <xf numFmtId="9" fontId="0" fillId="6" borderId="0" xfId="1" applyFont="1" applyFill="1"/>
    <xf numFmtId="0" fontId="0" fillId="7" borderId="0" xfId="0" applyFill="1"/>
    <xf numFmtId="0" fontId="2" fillId="0" borderId="1" xfId="0" applyFont="1" applyBorder="1" applyAlignment="1">
      <alignment vertical="top"/>
    </xf>
    <xf numFmtId="0" fontId="2" fillId="0" borderId="0" xfId="0" applyFont="1" applyAlignment="1">
      <alignment horizontal="left"/>
    </xf>
    <xf numFmtId="0" fontId="0" fillId="5" borderId="1" xfId="0" applyFill="1" applyBorder="1" applyAlignment="1">
      <alignment horizontal="left" vertical="top"/>
    </xf>
    <xf numFmtId="0" fontId="0" fillId="0" borderId="0" xfId="0" applyAlignment="1">
      <alignment horizontal="center" vertical="center"/>
    </xf>
    <xf numFmtId="0" fontId="0" fillId="0" borderId="0" xfId="0" applyAlignment="1" applyProtection="1">
      <alignment horizontal="left" vertical="top"/>
      <protection locked="0"/>
    </xf>
    <xf numFmtId="0" fontId="13" fillId="0" borderId="0" xfId="2" applyFill="1" applyAlignment="1" applyProtection="1">
      <alignment vertical="top" wrapText="1"/>
      <protection locked="0"/>
    </xf>
    <xf numFmtId="0" fontId="0" fillId="0" borderId="0" xfId="0" applyAlignment="1" applyProtection="1">
      <alignment vertical="top" wrapText="1"/>
      <protection locked="0"/>
    </xf>
    <xf numFmtId="0" fontId="13" fillId="0" borderId="0" xfId="2" applyFill="1" applyProtection="1">
      <protection locked="0"/>
    </xf>
    <xf numFmtId="0" fontId="0" fillId="6" borderId="1" xfId="0" applyFill="1" applyBorder="1" applyAlignment="1">
      <alignment horizontal="left" vertical="center" wrapText="1"/>
    </xf>
    <xf numFmtId="0" fontId="2" fillId="0" borderId="0" xfId="0" applyFont="1" applyAlignment="1">
      <alignment vertical="top" wrapText="1"/>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top" wrapText="1"/>
    </xf>
    <xf numFmtId="0" fontId="10" fillId="0" borderId="0" xfId="0" applyFont="1" applyAlignment="1">
      <alignment vertical="top" wrapText="1"/>
    </xf>
    <xf numFmtId="0" fontId="0" fillId="0" borderId="1" xfId="0" applyBorder="1" applyAlignment="1" applyProtection="1">
      <alignment vertical="top"/>
      <protection locked="0"/>
    </xf>
    <xf numFmtId="0" fontId="2" fillId="0" borderId="0" xfId="0" applyFont="1" applyAlignment="1">
      <alignment horizontal="left" vertical="center" wrapText="1"/>
    </xf>
    <xf numFmtId="1" fontId="0" fillId="0" borderId="0" xfId="0" applyNumberFormat="1"/>
    <xf numFmtId="0" fontId="0" fillId="8" borderId="0" xfId="0" applyFill="1" applyAlignment="1">
      <alignment vertical="top"/>
    </xf>
    <xf numFmtId="1" fontId="0" fillId="0" borderId="0" xfId="0" quotePrefix="1" applyNumberFormat="1"/>
    <xf numFmtId="0" fontId="0" fillId="0" borderId="1" xfId="0" applyBorder="1" applyAlignment="1" applyProtection="1">
      <alignment horizontal="left" vertical="top" wrapText="1"/>
      <protection locked="0"/>
    </xf>
    <xf numFmtId="0" fontId="0" fillId="0" borderId="0" xfId="0" applyAlignment="1">
      <alignment horizontal="left"/>
    </xf>
    <xf numFmtId="0" fontId="0" fillId="0" borderId="0" xfId="0" applyAlignment="1">
      <alignment horizontal="left" wrapText="1"/>
    </xf>
    <xf numFmtId="0" fontId="2" fillId="3" borderId="1" xfId="0" applyFont="1" applyFill="1" applyBorder="1" applyAlignment="1">
      <alignment horizontal="left"/>
    </xf>
    <xf numFmtId="0" fontId="13" fillId="0" borderId="0" xfId="2" applyAlignment="1">
      <alignment horizontal="left"/>
    </xf>
    <xf numFmtId="0" fontId="0" fillId="0" borderId="0" xfId="0" applyAlignment="1" applyProtection="1">
      <alignment horizontal="left"/>
      <protection locked="0"/>
    </xf>
    <xf numFmtId="0" fontId="2" fillId="0" borderId="0" xfId="0" applyFont="1" applyAlignment="1" applyProtection="1">
      <alignment horizontal="left"/>
      <protection locked="0"/>
    </xf>
    <xf numFmtId="0" fontId="1" fillId="2" borderId="0" xfId="0" applyFont="1" applyFill="1" applyAlignment="1">
      <alignment vertical="top"/>
    </xf>
    <xf numFmtId="0" fontId="20" fillId="0" borderId="1" xfId="0" applyFont="1" applyBorder="1" applyAlignment="1">
      <alignment horizontal="left" vertical="top" wrapText="1"/>
    </xf>
    <xf numFmtId="0" fontId="13" fillId="0" borderId="0" xfId="2" applyAlignment="1" applyProtection="1">
      <alignment horizontal="left" vertical="top" wrapText="1"/>
      <protection locked="0"/>
    </xf>
    <xf numFmtId="0" fontId="11" fillId="0" borderId="1" xfId="0" applyFont="1" applyBorder="1" applyAlignment="1">
      <alignment horizontal="left" vertical="top" wrapText="1"/>
    </xf>
    <xf numFmtId="0" fontId="10" fillId="0" borderId="11" xfId="0" applyFont="1" applyBorder="1" applyAlignment="1">
      <alignment horizontal="left" vertical="top" wrapText="1"/>
    </xf>
    <xf numFmtId="0" fontId="0" fillId="7" borderId="1" xfId="0" applyFill="1" applyBorder="1" applyAlignment="1" applyProtection="1">
      <alignment vertical="top"/>
      <protection locked="0"/>
    </xf>
    <xf numFmtId="0" fontId="13" fillId="0" borderId="0" xfId="2" applyAlignment="1" applyProtection="1">
      <alignment horizontal="left" vertical="top"/>
    </xf>
    <xf numFmtId="0" fontId="9" fillId="0" borderId="0" xfId="0" applyFont="1" applyAlignment="1">
      <alignment horizontal="left" vertical="top"/>
    </xf>
    <xf numFmtId="0" fontId="7" fillId="0" borderId="0" xfId="0" applyFont="1" applyAlignment="1">
      <alignment horizontal="left" vertical="top"/>
    </xf>
    <xf numFmtId="0" fontId="2" fillId="3" borderId="1" xfId="0" applyFont="1" applyFill="1" applyBorder="1" applyAlignment="1">
      <alignment vertical="top"/>
    </xf>
    <xf numFmtId="0" fontId="0" fillId="0" borderId="1" xfId="0" applyBorder="1" applyAlignment="1">
      <alignment horizontal="left" vertical="top"/>
    </xf>
    <xf numFmtId="0" fontId="0" fillId="5" borderId="3" xfId="0" applyFill="1" applyBorder="1" applyAlignment="1" applyProtection="1">
      <alignment horizontal="left" vertical="top" wrapText="1"/>
      <protection locked="0"/>
    </xf>
    <xf numFmtId="0" fontId="0" fillId="5" borderId="4" xfId="0" applyFill="1" applyBorder="1" applyAlignment="1" applyProtection="1">
      <alignment horizontal="left" vertical="top" wrapText="1"/>
      <protection locked="0"/>
    </xf>
    <xf numFmtId="0" fontId="10" fillId="3" borderId="1" xfId="0" applyFont="1" applyFill="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horizontal="left" vertical="top"/>
    </xf>
    <xf numFmtId="0" fontId="0" fillId="0" borderId="1" xfId="0" applyBorder="1" applyAlignment="1">
      <alignment vertical="top" wrapText="1"/>
    </xf>
    <xf numFmtId="0" fontId="2" fillId="0" borderId="1" xfId="0" applyFont="1" applyBorder="1" applyAlignment="1">
      <alignment vertical="top" wrapText="1"/>
    </xf>
    <xf numFmtId="0" fontId="13" fillId="5" borderId="1" xfId="2" applyFill="1" applyBorder="1" applyAlignment="1" applyProtection="1">
      <alignment vertical="top" wrapText="1"/>
    </xf>
    <xf numFmtId="0" fontId="0" fillId="0" borderId="3" xfId="0" applyBorder="1" applyAlignment="1" applyProtection="1">
      <alignment horizontal="left" vertical="top" wrapText="1"/>
      <protection locked="0"/>
    </xf>
    <xf numFmtId="0" fontId="1" fillId="2" borderId="0" xfId="0" applyFont="1" applyFill="1" applyAlignment="1">
      <alignment horizontal="left" vertical="center"/>
    </xf>
    <xf numFmtId="0" fontId="0" fillId="0" borderId="0" xfId="0" applyAlignment="1">
      <alignment horizontal="left" vertical="top" wrapText="1"/>
    </xf>
    <xf numFmtId="0" fontId="10" fillId="0" borderId="0" xfId="0" applyFont="1" applyAlignment="1">
      <alignment horizontal="left" vertical="top" wrapText="1"/>
    </xf>
  </cellXfs>
  <cellStyles count="3">
    <cellStyle name="Hyperlink" xfId="2" builtinId="8"/>
    <cellStyle name="Normal" xfId="0" builtinId="0"/>
    <cellStyle name="Percent" xfId="1" builtinId="5"/>
  </cellStyles>
  <dxfs count="13">
    <dxf>
      <fill>
        <patternFill>
          <bgColor rgb="FFFF9999"/>
        </patternFill>
      </fill>
    </dxf>
    <dxf>
      <fill>
        <patternFill>
          <bgColor rgb="FFFF0000"/>
        </patternFill>
      </fill>
    </dxf>
    <dxf>
      <fill>
        <patternFill>
          <bgColor theme="9" tint="0.39994506668294322"/>
        </patternFill>
      </fill>
    </dxf>
    <dxf>
      <fill>
        <patternFill patternType="none">
          <bgColor auto="1"/>
        </patternFill>
      </fill>
    </dxf>
    <dxf>
      <fill>
        <patternFill>
          <bgColor rgb="FFFF0000"/>
        </patternFill>
      </fill>
    </dxf>
    <dxf>
      <fill>
        <patternFill>
          <bgColor theme="2"/>
        </patternFill>
      </fill>
    </dxf>
    <dxf>
      <fill>
        <patternFill>
          <bgColor rgb="FFF1E8F8"/>
        </patternFill>
      </fill>
    </dxf>
    <dxf>
      <fill>
        <patternFill>
          <bgColor rgb="FFFF0000"/>
        </patternFill>
      </fill>
    </dxf>
    <dxf>
      <fill>
        <patternFill>
          <bgColor rgb="FFF1E8F8"/>
        </patternFill>
      </fill>
    </dxf>
    <dxf>
      <fill>
        <patternFill>
          <bgColor rgb="FFFF0000"/>
        </patternFill>
      </fill>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s>
  <tableStyles count="0" defaultTableStyle="TableStyleMedium2" defaultPivotStyle="PivotStyleLight16"/>
  <colors>
    <mruColors>
      <color rgb="FFEDE2F6"/>
      <color rgb="FFFF9999"/>
      <color rgb="FFF1E8F8"/>
      <color rgb="FFDCC5ED"/>
      <color rgb="FFBD92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329C-4B5B-8000-8FA62CCBEA36}"/>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329C-4B5B-8000-8FA62CCBEA36}"/>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chemeClr val="accent1"/>
            </a:solidFill>
            <a:ln>
              <a:noFill/>
            </a:ln>
            <a:effectLst/>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2-F5B0-454F-B3A3-2104C3762EE5}"/>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F5B0-454F-B3A3-2104C3762EE5}"/>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F5B0-454F-B3A3-2104C3762EE5}"/>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9059-43F3-BE26-D67A837A5881}"/>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9059-43F3-BE26-D67A837A588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5C6C-4965-93B2-1949867A6D78}"/>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2-5C6C-4965-93B2-1949867A6D78}"/>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4-5C6C-4965-93B2-1949867A6D78}"/>
              </c:ext>
            </c:extLst>
          </c:dPt>
          <c:val>
            <c:numRef>
              <c:f>'Data for graphs'!$B$14</c:f>
              <c:numCache>
                <c:formatCode>0%</c:formatCode>
                <c:ptCount val="1"/>
                <c:pt idx="0">
                  <c:v>1</c:v>
                </c:pt>
              </c:numCache>
            </c:numRef>
          </c:val>
          <c:extLst>
            <c:ext xmlns:c16="http://schemas.microsoft.com/office/drawing/2014/chart" uri="{C3380CC4-5D6E-409C-BE32-E72D297353CC}">
              <c16:uniqueId val="{00000005-5C6C-4965-93B2-1949867A6D78}"/>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Overall</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graphs'!$M$2</c:f>
              <c:strCache>
                <c:ptCount val="1"/>
                <c:pt idx="0">
                  <c:v>Complete</c:v>
                </c:pt>
              </c:strCache>
            </c:strRef>
          </c:tx>
          <c:spPr>
            <a:solidFill>
              <a:srgbClr val="7030A0"/>
            </a:solidFill>
            <a:ln>
              <a:solidFill>
                <a:srgbClr val="7030A0"/>
              </a:solidFill>
            </a:ln>
            <a:effectLst/>
            <a:sp3d>
              <a:contourClr>
                <a:srgbClr val="7030A0"/>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graphs'!$N$2</c:f>
              <c:numCache>
                <c:formatCode>0%</c:formatCode>
                <c:ptCount val="1"/>
                <c:pt idx="0">
                  <c:v>0</c:v>
                </c:pt>
              </c:numCache>
            </c:numRef>
          </c:val>
          <c:extLst>
            <c:ext xmlns:c16="http://schemas.microsoft.com/office/drawing/2014/chart" uri="{C3380CC4-5D6E-409C-BE32-E72D297353CC}">
              <c16:uniqueId val="{00000000-75C1-402C-AF7C-F9BF67F41BA3}"/>
            </c:ext>
          </c:extLst>
        </c:ser>
        <c:ser>
          <c:idx val="1"/>
          <c:order val="1"/>
          <c:tx>
            <c:strRef>
              <c:f>'Data for graphs'!$M$3</c:f>
              <c:strCache>
                <c:ptCount val="1"/>
                <c:pt idx="0">
                  <c:v>Blank</c:v>
                </c:pt>
              </c:strCache>
            </c:strRef>
          </c:tx>
          <c:spPr>
            <a:noFill/>
            <a:ln>
              <a:solidFill>
                <a:srgbClr val="7030A0"/>
              </a:solidFill>
            </a:ln>
            <a:effectLst/>
            <a:sp3d>
              <a:contourClr>
                <a:srgbClr val="7030A0"/>
              </a:contourClr>
            </a:sp3d>
          </c:spPr>
          <c:invertIfNegative val="0"/>
          <c:val>
            <c:numRef>
              <c:f>'Data for graphs'!$N$3</c:f>
              <c:numCache>
                <c:formatCode>0%</c:formatCode>
                <c:ptCount val="1"/>
                <c:pt idx="0">
                  <c:v>1</c:v>
                </c:pt>
              </c:numCache>
            </c:numRef>
          </c:val>
          <c:extLst>
            <c:ext xmlns:c16="http://schemas.microsoft.com/office/drawing/2014/chart" uri="{C3380CC4-5D6E-409C-BE32-E72D297353CC}">
              <c16:uniqueId val="{00000001-75C1-402C-AF7C-F9BF67F41BA3}"/>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DB42-4708-8EF6-A89251E3EAF1}"/>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DB42-4708-8EF6-A89251E3EAF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image" Target="../media/image2.png"/><Relationship Id="rId5" Type="http://schemas.openxmlformats.org/officeDocument/2006/relationships/chart" Target="../charts/chart6.xml"/><Relationship Id="rId4"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3</xdr:col>
      <xdr:colOff>0</xdr:colOff>
      <xdr:row>2</xdr:row>
      <xdr:rowOff>359228</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3581400</xdr:colOff>
      <xdr:row>2</xdr:row>
      <xdr:rowOff>47625</xdr:rowOff>
    </xdr:from>
    <xdr:to>
      <xdr:col>5</xdr:col>
      <xdr:colOff>57150</xdr:colOff>
      <xdr:row>2</xdr:row>
      <xdr:rowOff>336095</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44650" y="428625"/>
          <a:ext cx="1102995" cy="291645"/>
        </a:xfrm>
        <a:prstGeom prst="rect">
          <a:avLst/>
        </a:prstGeom>
      </xdr:spPr>
    </xdr:pic>
    <xdr:clientData/>
  </xdr:twoCellAnchor>
  <xdr:twoCellAnchor>
    <xdr:from>
      <xdr:col>0</xdr:col>
      <xdr:colOff>1022082</xdr:colOff>
      <xdr:row>7</xdr:row>
      <xdr:rowOff>178467</xdr:rowOff>
    </xdr:from>
    <xdr:to>
      <xdr:col>1</xdr:col>
      <xdr:colOff>5559793</xdr:colOff>
      <xdr:row>8</xdr:row>
      <xdr:rowOff>975660</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5074010</xdr:colOff>
      <xdr:row>7</xdr:row>
      <xdr:rowOff>344670</xdr:rowOff>
    </xdr:from>
    <xdr:to>
      <xdr:col>1</xdr:col>
      <xdr:colOff>5767752</xdr:colOff>
      <xdr:row>8</xdr:row>
      <xdr:rowOff>574059</xdr:rowOff>
    </xdr:to>
    <xdr:grpSp>
      <xdr:nvGrpSpPr>
        <xdr:cNvPr id="23" name="Group 22">
          <a:extLst>
            <a:ext uri="{FF2B5EF4-FFF2-40B4-BE49-F238E27FC236}">
              <a16:creationId xmlns:a16="http://schemas.microsoft.com/office/drawing/2014/main" id="{00000000-0008-0000-0100-000017000000}"/>
            </a:ext>
          </a:extLst>
        </xdr:cNvPr>
        <xdr:cNvGrpSpPr/>
      </xdr:nvGrpSpPr>
      <xdr:grpSpPr>
        <a:xfrm>
          <a:off x="5520415" y="3540837"/>
          <a:ext cx="695647" cy="822055"/>
          <a:chOff x="4669949" y="2164848"/>
          <a:chExt cx="689932" cy="828561"/>
        </a:xfrm>
      </xdr:grpSpPr>
      <xdr:sp macro="" textlink="'Data for graphs'!B25">
        <xdr:nvSpPr>
          <xdr:cNvPr id="21" name="Rectangle 20">
            <a:extLst>
              <a:ext uri="{FF2B5EF4-FFF2-40B4-BE49-F238E27FC236}">
                <a16:creationId xmlns:a16="http://schemas.microsoft.com/office/drawing/2014/main" id="{00000000-0008-0000-0100-000015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2" name="Rectangle 21">
            <a:extLst>
              <a:ext uri="{FF2B5EF4-FFF2-40B4-BE49-F238E27FC236}">
                <a16:creationId xmlns:a16="http://schemas.microsoft.com/office/drawing/2014/main" id="{00000000-0008-0000-0100-000016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3752850</xdr:colOff>
      <xdr:row>2</xdr:row>
      <xdr:rowOff>57150</xdr:rowOff>
    </xdr:from>
    <xdr:to>
      <xdr:col>4</xdr:col>
      <xdr:colOff>4857478</xdr:colOff>
      <xdr:row>2</xdr:row>
      <xdr:rowOff>362130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706350" y="438150"/>
          <a:ext cx="1114425" cy="291645"/>
        </a:xfrm>
        <a:prstGeom prst="rect">
          <a:avLst/>
        </a:prstGeom>
      </xdr:spPr>
    </xdr:pic>
    <xdr:clientData/>
  </xdr:twoCellAnchor>
  <xdr:twoCellAnchor editAs="oneCell">
    <xdr:from>
      <xdr:col>4</xdr:col>
      <xdr:colOff>3714750</xdr:colOff>
      <xdr:row>126</xdr:row>
      <xdr:rowOff>0</xdr:rowOff>
    </xdr:from>
    <xdr:to>
      <xdr:col>4</xdr:col>
      <xdr:colOff>4495800</xdr:colOff>
      <xdr:row>129</xdr:row>
      <xdr:rowOff>106454</xdr:rowOff>
    </xdr:to>
    <xdr:sp macro="" textlink="">
      <xdr:nvSpPr>
        <xdr:cNvPr id="2" name="Object 41" hidden="1">
          <a:extLst>
            <a:ext uri="{63B3BB69-23CF-44E3-9099-C40C66FF867C}">
              <a14:compatExt xmlns:a14="http://schemas.microsoft.com/office/drawing/2010/main" spid="_x0000_s7209"/>
            </a:ext>
            <a:ext uri="{FF2B5EF4-FFF2-40B4-BE49-F238E27FC236}">
              <a16:creationId xmlns:a16="http://schemas.microsoft.com/office/drawing/2014/main" id="{24BCFD5E-453A-41A2-8C93-D71683D9DFB6}"/>
            </a:ext>
          </a:extLst>
        </xdr:cNvPr>
        <xdr:cNvSpPr/>
      </xdr:nvSpPr>
      <xdr:spPr bwMode="auto">
        <a:xfrm>
          <a:off x="13093700" y="52812950"/>
          <a:ext cx="781050" cy="6686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4</xdr:col>
      <xdr:colOff>3267075</xdr:colOff>
      <xdr:row>80</xdr:row>
      <xdr:rowOff>19050</xdr:rowOff>
    </xdr:from>
    <xdr:to>
      <xdr:col>4</xdr:col>
      <xdr:colOff>4173855</xdr:colOff>
      <xdr:row>80</xdr:row>
      <xdr:rowOff>523900</xdr:rowOff>
    </xdr:to>
    <xdr:sp macro="" textlink="">
      <xdr:nvSpPr>
        <xdr:cNvPr id="4" name="Object 42" hidden="1">
          <a:extLst>
            <a:ext uri="{63B3BB69-23CF-44E3-9099-C40C66FF867C}">
              <a14:compatExt xmlns:a14="http://schemas.microsoft.com/office/drawing/2010/main" spid="_x0000_s7210"/>
            </a:ext>
            <a:ext uri="{FF2B5EF4-FFF2-40B4-BE49-F238E27FC236}">
              <a16:creationId xmlns:a16="http://schemas.microsoft.com/office/drawing/2014/main" id="{23FD6706-0097-473B-847B-A039A3D836F2}"/>
            </a:ext>
          </a:extLst>
        </xdr:cNvPr>
        <xdr:cNvSpPr/>
      </xdr:nvSpPr>
      <xdr:spPr bwMode="auto">
        <a:xfrm>
          <a:off x="12646025" y="33680400"/>
          <a:ext cx="914400" cy="68489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4</xdr:col>
      <xdr:colOff>3343275</xdr:colOff>
      <xdr:row>83</xdr:row>
      <xdr:rowOff>190500</xdr:rowOff>
    </xdr:from>
    <xdr:to>
      <xdr:col>4</xdr:col>
      <xdr:colOff>4250055</xdr:colOff>
      <xdr:row>83</xdr:row>
      <xdr:rowOff>885927</xdr:rowOff>
    </xdr:to>
    <xdr:sp macro="" textlink="">
      <xdr:nvSpPr>
        <xdr:cNvPr id="5" name="Object 44" hidden="1">
          <a:extLst>
            <a:ext uri="{63B3BB69-23CF-44E3-9099-C40C66FF867C}">
              <a14:compatExt xmlns:a14="http://schemas.microsoft.com/office/drawing/2010/main" spid="_x0000_s7212"/>
            </a:ext>
            <a:ext uri="{FF2B5EF4-FFF2-40B4-BE49-F238E27FC236}">
              <a16:creationId xmlns:a16="http://schemas.microsoft.com/office/drawing/2014/main" id="{7F038F81-FD41-44A3-9B9D-1D778C1D46F9}"/>
            </a:ext>
          </a:extLst>
        </xdr:cNvPr>
        <xdr:cNvSpPr/>
      </xdr:nvSpPr>
      <xdr:spPr bwMode="auto">
        <a:xfrm>
          <a:off x="12722225" y="38639750"/>
          <a:ext cx="914400" cy="68489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4</xdr:col>
      <xdr:colOff>3457575</xdr:colOff>
      <xdr:row>73</xdr:row>
      <xdr:rowOff>19050</xdr:rowOff>
    </xdr:from>
    <xdr:to>
      <xdr:col>4</xdr:col>
      <xdr:colOff>4364355</xdr:colOff>
      <xdr:row>74</xdr:row>
      <xdr:rowOff>1</xdr:rowOff>
    </xdr:to>
    <xdr:sp macro="" textlink="">
      <xdr:nvSpPr>
        <xdr:cNvPr id="6" name="Object 46" hidden="1">
          <a:extLst>
            <a:ext uri="{63B3BB69-23CF-44E3-9099-C40C66FF867C}">
              <a14:compatExt xmlns:a14="http://schemas.microsoft.com/office/drawing/2010/main" spid="_x0000_s7214"/>
            </a:ext>
            <a:ext uri="{FF2B5EF4-FFF2-40B4-BE49-F238E27FC236}">
              <a16:creationId xmlns:a16="http://schemas.microsoft.com/office/drawing/2014/main" id="{89911F2C-6118-413F-80BD-BD32687D23D4}"/>
            </a:ext>
          </a:extLst>
        </xdr:cNvPr>
        <xdr:cNvSpPr/>
      </xdr:nvSpPr>
      <xdr:spPr bwMode="auto">
        <a:xfrm>
          <a:off x="12836525" y="26289000"/>
          <a:ext cx="914400" cy="6858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4</xdr:col>
      <xdr:colOff>76200</xdr:colOff>
      <xdr:row>70</xdr:row>
      <xdr:rowOff>2524125</xdr:rowOff>
    </xdr:from>
    <xdr:to>
      <xdr:col>4</xdr:col>
      <xdr:colOff>990600</xdr:colOff>
      <xdr:row>72</xdr:row>
      <xdr:rowOff>135163</xdr:rowOff>
    </xdr:to>
    <xdr:sp macro="" textlink="">
      <xdr:nvSpPr>
        <xdr:cNvPr id="7" name="Object 54" hidden="1">
          <a:extLst>
            <a:ext uri="{63B3BB69-23CF-44E3-9099-C40C66FF867C}">
              <a14:compatExt xmlns:a14="http://schemas.microsoft.com/office/drawing/2010/main" spid="_x0000_s7222"/>
            </a:ext>
            <a:ext uri="{FF2B5EF4-FFF2-40B4-BE49-F238E27FC236}">
              <a16:creationId xmlns:a16="http://schemas.microsoft.com/office/drawing/2014/main" id="{A5FC4A3D-FB73-43D2-8813-811C221ED844}"/>
            </a:ext>
          </a:extLst>
        </xdr:cNvPr>
        <xdr:cNvSpPr/>
      </xdr:nvSpPr>
      <xdr:spPr bwMode="auto">
        <a:xfrm>
          <a:off x="9455150" y="25346025"/>
          <a:ext cx="914400" cy="68126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4</xdr:col>
      <xdr:colOff>123825</xdr:colOff>
      <xdr:row>70</xdr:row>
      <xdr:rowOff>3819525</xdr:rowOff>
    </xdr:from>
    <xdr:to>
      <xdr:col>4</xdr:col>
      <xdr:colOff>1047750</xdr:colOff>
      <xdr:row>72</xdr:row>
      <xdr:rowOff>36738</xdr:rowOff>
    </xdr:to>
    <xdr:sp macro="" textlink="">
      <xdr:nvSpPr>
        <xdr:cNvPr id="8" name="Object 55" hidden="1">
          <a:extLst>
            <a:ext uri="{63B3BB69-23CF-44E3-9099-C40C66FF867C}">
              <a14:compatExt xmlns:a14="http://schemas.microsoft.com/office/drawing/2010/main" spid="_x0000_s7223"/>
            </a:ext>
            <a:ext uri="{FF2B5EF4-FFF2-40B4-BE49-F238E27FC236}">
              <a16:creationId xmlns:a16="http://schemas.microsoft.com/office/drawing/2014/main" id="{1B3E7189-B76F-40FD-8112-AD9B9797B6C8}"/>
            </a:ext>
          </a:extLst>
        </xdr:cNvPr>
        <xdr:cNvSpPr/>
      </xdr:nvSpPr>
      <xdr:spPr bwMode="auto">
        <a:xfrm>
          <a:off x="9502775" y="25346025"/>
          <a:ext cx="914400" cy="59236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11430</xdr:colOff>
      <xdr:row>2</xdr:row>
      <xdr:rowOff>59963</xdr:rowOff>
    </xdr:from>
    <xdr:to>
      <xdr:col>2</xdr:col>
      <xdr:colOff>1171575</xdr:colOff>
      <xdr:row>2</xdr:row>
      <xdr:rowOff>342900</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08405" y="421913"/>
          <a:ext cx="1141095" cy="282937"/>
        </a:xfrm>
        <a:prstGeom prst="rect">
          <a:avLst/>
        </a:prstGeom>
      </xdr:spPr>
    </xdr:pic>
    <xdr:clientData/>
  </xdr:twoCellAnchor>
  <xdr:twoCellAnchor>
    <xdr:from>
      <xdr:col>1</xdr:col>
      <xdr:colOff>9525</xdr:colOff>
      <xdr:row>9</xdr:row>
      <xdr:rowOff>66675</xdr:rowOff>
    </xdr:from>
    <xdr:to>
      <xdr:col>1</xdr:col>
      <xdr:colOff>4991101</xdr:colOff>
      <xdr:row>9</xdr:row>
      <xdr:rowOff>1733550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4743420</xdr:colOff>
      <xdr:row>9</xdr:row>
      <xdr:rowOff>228600</xdr:rowOff>
    </xdr:from>
    <xdr:to>
      <xdr:col>1</xdr:col>
      <xdr:colOff>6023963</xdr:colOff>
      <xdr:row>9</xdr:row>
      <xdr:rowOff>978935</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6334730" y="3699933"/>
          <a:ext cx="1278638" cy="746525"/>
          <a:chOff x="4374644" y="2164848"/>
          <a:chExt cx="1280543" cy="750335"/>
        </a:xfrm>
      </xdr:grpSpPr>
      <xdr:sp macro="" textlink="'Data for graphs'!J3">
        <xdr:nvSpPr>
          <xdr:cNvPr id="6" name="Rectangle 5">
            <a:extLst>
              <a:ext uri="{FF2B5EF4-FFF2-40B4-BE49-F238E27FC236}">
                <a16:creationId xmlns:a16="http://schemas.microsoft.com/office/drawing/2014/main" id="{00000000-0008-0000-0300-000006000000}"/>
              </a:ext>
            </a:extLst>
          </xdr:cNvPr>
          <xdr:cNvSpPr/>
        </xdr:nvSpPr>
        <xdr:spPr>
          <a:xfrm>
            <a:off x="4786099" y="2164848"/>
            <a:ext cx="457626" cy="749821"/>
          </a:xfrm>
          <a:prstGeom prst="rect">
            <a:avLst/>
          </a:prstGeom>
          <a:noFill/>
        </xdr:spPr>
        <xdr:txBody>
          <a:bodyPr wrap="none" lIns="91440" tIns="45720" rIns="91440" bIns="45720">
            <a:spAutoFit/>
          </a:bodyPr>
          <a:lstStyle/>
          <a:p>
            <a:pPr algn="ctr"/>
            <a:fld id="{D9E660BC-4144-4EFB-AAA8-02AAFA0D9D18}"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3">
        <xdr:nvSpPr>
          <xdr:cNvPr id="7" name="Rectangle 6">
            <a:extLst>
              <a:ext uri="{FF2B5EF4-FFF2-40B4-BE49-F238E27FC236}">
                <a16:creationId xmlns:a16="http://schemas.microsoft.com/office/drawing/2014/main" id="{00000000-0008-0000-0300-000007000000}"/>
              </a:ext>
            </a:extLst>
          </xdr:cNvPr>
          <xdr:cNvSpPr/>
        </xdr:nvSpPr>
        <xdr:spPr>
          <a:xfrm>
            <a:off x="4374644" y="2650623"/>
            <a:ext cx="1280543"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more surveys to go</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204787</xdr:colOff>
      <xdr:row>6</xdr:row>
      <xdr:rowOff>207169</xdr:rowOff>
    </xdr:from>
    <xdr:to>
      <xdr:col>1</xdr:col>
      <xdr:colOff>894719</xdr:colOff>
      <xdr:row>6</xdr:row>
      <xdr:rowOff>1035730</xdr:rowOff>
    </xdr:to>
    <xdr:grpSp>
      <xdr:nvGrpSpPr>
        <xdr:cNvPr id="15" name="Group 14">
          <a:extLst>
            <a:ext uri="{FF2B5EF4-FFF2-40B4-BE49-F238E27FC236}">
              <a16:creationId xmlns:a16="http://schemas.microsoft.com/office/drawing/2014/main" id="{00000000-0008-0000-0400-00000F000000}"/>
            </a:ext>
          </a:extLst>
        </xdr:cNvPr>
        <xdr:cNvGrpSpPr/>
      </xdr:nvGrpSpPr>
      <xdr:grpSpPr>
        <a:xfrm>
          <a:off x="6002972" y="1607979"/>
          <a:ext cx="689932" cy="826656"/>
          <a:chOff x="4669949" y="2164848"/>
          <a:chExt cx="689932" cy="828561"/>
        </a:xfrm>
      </xdr:grpSpPr>
      <xdr:sp macro="" textlink="'Data for graphs'!E25">
        <xdr:nvSpPr>
          <xdr:cNvPr id="16" name="Rectangle 15">
            <a:extLst>
              <a:ext uri="{FF2B5EF4-FFF2-40B4-BE49-F238E27FC236}">
                <a16:creationId xmlns:a16="http://schemas.microsoft.com/office/drawing/2014/main" id="{00000000-0008-0000-0400-000010000000}"/>
              </a:ext>
            </a:extLst>
          </xdr:cNvPr>
          <xdr:cNvSpPr/>
        </xdr:nvSpPr>
        <xdr:spPr>
          <a:xfrm>
            <a:off x="4792578" y="2164848"/>
            <a:ext cx="444673" cy="718466"/>
          </a:xfrm>
          <a:prstGeom prst="rect">
            <a:avLst/>
          </a:prstGeom>
          <a:noFill/>
        </xdr:spPr>
        <xdr:txBody>
          <a:bodyPr wrap="none" lIns="91440" tIns="45720" rIns="91440" bIns="45720">
            <a:spAutoFit/>
          </a:bodyPr>
          <a:lstStyle/>
          <a:p>
            <a:pPr algn="ctr"/>
            <a:fld id="{B291A63E-7A4D-400A-A8A4-2A145017E8DC}"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#REF!</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7" name="Rectangle 16">
            <a:extLst>
              <a:ext uri="{FF2B5EF4-FFF2-40B4-BE49-F238E27FC236}">
                <a16:creationId xmlns:a16="http://schemas.microsoft.com/office/drawing/2014/main" id="{00000000-0008-0000-0400-000011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180975</xdr:colOff>
      <xdr:row>9</xdr:row>
      <xdr:rowOff>276225</xdr:rowOff>
    </xdr:from>
    <xdr:to>
      <xdr:col>1</xdr:col>
      <xdr:colOff>870907</xdr:colOff>
      <xdr:row>9</xdr:row>
      <xdr:rowOff>1104786</xdr:rowOff>
    </xdr:to>
    <xdr:grpSp>
      <xdr:nvGrpSpPr>
        <xdr:cNvPr id="18" name="Group 17">
          <a:extLst>
            <a:ext uri="{FF2B5EF4-FFF2-40B4-BE49-F238E27FC236}">
              <a16:creationId xmlns:a16="http://schemas.microsoft.com/office/drawing/2014/main" id="{00000000-0008-0000-0400-000012000000}"/>
            </a:ext>
          </a:extLst>
        </xdr:cNvPr>
        <xdr:cNvGrpSpPr/>
      </xdr:nvGrpSpPr>
      <xdr:grpSpPr>
        <a:xfrm>
          <a:off x="5973445" y="3834130"/>
          <a:ext cx="689932" cy="826656"/>
          <a:chOff x="4669949" y="2164848"/>
          <a:chExt cx="689932" cy="828561"/>
        </a:xfrm>
      </xdr:grpSpPr>
      <xdr:sp macro="" textlink="'Data for graphs'!B25">
        <xdr:nvSpPr>
          <xdr:cNvPr id="19" name="Rectangle 18">
            <a:extLst>
              <a:ext uri="{FF2B5EF4-FFF2-40B4-BE49-F238E27FC236}">
                <a16:creationId xmlns:a16="http://schemas.microsoft.com/office/drawing/2014/main" id="{00000000-0008-0000-0400-000013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0" name="Rectangle 19">
            <a:extLst>
              <a:ext uri="{FF2B5EF4-FFF2-40B4-BE49-F238E27FC236}">
                <a16:creationId xmlns:a16="http://schemas.microsoft.com/office/drawing/2014/main" id="{00000000-0008-0000-0400-000014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171450</xdr:colOff>
      <xdr:row>12</xdr:row>
      <xdr:rowOff>200025</xdr:rowOff>
    </xdr:from>
    <xdr:to>
      <xdr:col>1</xdr:col>
      <xdr:colOff>861382</xdr:colOff>
      <xdr:row>12</xdr:row>
      <xdr:rowOff>1028586</xdr:rowOff>
    </xdr:to>
    <xdr:grpSp>
      <xdr:nvGrpSpPr>
        <xdr:cNvPr id="22" name="Group 21">
          <a:extLst>
            <a:ext uri="{FF2B5EF4-FFF2-40B4-BE49-F238E27FC236}">
              <a16:creationId xmlns:a16="http://schemas.microsoft.com/office/drawing/2014/main" id="{00000000-0008-0000-0400-000016000000}"/>
            </a:ext>
          </a:extLst>
        </xdr:cNvPr>
        <xdr:cNvGrpSpPr/>
      </xdr:nvGrpSpPr>
      <xdr:grpSpPr>
        <a:xfrm>
          <a:off x="5962015" y="5916930"/>
          <a:ext cx="689932" cy="826656"/>
          <a:chOff x="4669949" y="2164848"/>
          <a:chExt cx="689932" cy="828561"/>
        </a:xfrm>
      </xdr:grpSpPr>
      <xdr:sp macro="" textlink="'Data for graphs'!C25">
        <xdr:nvSpPr>
          <xdr:cNvPr id="23" name="Rectangle 22">
            <a:extLst>
              <a:ext uri="{FF2B5EF4-FFF2-40B4-BE49-F238E27FC236}">
                <a16:creationId xmlns:a16="http://schemas.microsoft.com/office/drawing/2014/main" id="{00000000-0008-0000-0400-000017000000}"/>
              </a:ext>
            </a:extLst>
          </xdr:cNvPr>
          <xdr:cNvSpPr/>
        </xdr:nvSpPr>
        <xdr:spPr>
          <a:xfrm>
            <a:off x="4792576" y="2164848"/>
            <a:ext cx="444674"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#REF!</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4" name="Rectangle 23">
            <a:extLst>
              <a:ext uri="{FF2B5EF4-FFF2-40B4-BE49-F238E27FC236}">
                <a16:creationId xmlns:a16="http://schemas.microsoft.com/office/drawing/2014/main" id="{00000000-0008-0000-0400-000018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2</xdr:col>
      <xdr:colOff>2524124</xdr:colOff>
      <xdr:row>2</xdr:row>
      <xdr:rowOff>71437</xdr:rowOff>
    </xdr:from>
    <xdr:to>
      <xdr:col>2</xdr:col>
      <xdr:colOff>3638549</xdr:colOff>
      <xdr:row>2</xdr:row>
      <xdr:rowOff>363082</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15812" y="452437"/>
          <a:ext cx="1114425" cy="291645"/>
        </a:xfrm>
        <a:prstGeom prst="rect">
          <a:avLst/>
        </a:prstGeom>
      </xdr:spPr>
    </xdr:pic>
    <xdr:clientData/>
  </xdr:twoCellAnchor>
  <xdr:twoCellAnchor>
    <xdr:from>
      <xdr:col>0</xdr:col>
      <xdr:colOff>0</xdr:colOff>
      <xdr:row>9</xdr:row>
      <xdr:rowOff>35719</xdr:rowOff>
    </xdr:from>
    <xdr:to>
      <xdr:col>0</xdr:col>
      <xdr:colOff>5488780</xdr:colOff>
      <xdr:row>9</xdr:row>
      <xdr:rowOff>1762125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12</xdr:row>
      <xdr:rowOff>0</xdr:rowOff>
    </xdr:from>
    <xdr:to>
      <xdr:col>0</xdr:col>
      <xdr:colOff>5536406</xdr:colOff>
      <xdr:row>12</xdr:row>
      <xdr:rowOff>1702594</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5</xdr:row>
      <xdr:rowOff>202405</xdr:rowOff>
    </xdr:from>
    <xdr:to>
      <xdr:col>0</xdr:col>
      <xdr:colOff>5560218</xdr:colOff>
      <xdr:row>6</xdr:row>
      <xdr:rowOff>1774030</xdr:rowOff>
    </xdr:to>
    <xdr:graphicFrame macro="">
      <xdr:nvGraphicFramePr>
        <xdr:cNvPr id="8" name="Chart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1316514</xdr:colOff>
      <xdr:row>1048576</xdr:row>
      <xdr:rowOff>4564799</xdr:rowOff>
    </xdr:from>
    <xdr:to>
      <xdr:col>1</xdr:col>
      <xdr:colOff>2006446</xdr:colOff>
      <xdr:row>1048576</xdr:row>
      <xdr:rowOff>4564799</xdr:rowOff>
    </xdr:to>
    <xdr:sp macro="" textlink="'Data for graphs'!B25">
      <xdr:nvSpPr>
        <xdr:cNvPr id="7" name="Rectangle 6">
          <a:extLst>
            <a:ext uri="{FF2B5EF4-FFF2-40B4-BE49-F238E27FC236}">
              <a16:creationId xmlns:a16="http://schemas.microsoft.com/office/drawing/2014/main" id="{00000000-0008-0000-0400-000007000000}"/>
            </a:ext>
          </a:extLst>
        </xdr:cNvPr>
        <xdr:cNvSpPr/>
      </xdr:nvSpPr>
      <xdr:spPr>
        <a:xfrm>
          <a:off x="6960077" y="18197455"/>
          <a:ext cx="689932" cy="0"/>
        </a:xfrm>
        <a:prstGeom prst="rect">
          <a:avLst/>
        </a:prstGeom>
        <a:noFill/>
      </xdr:spPr>
      <xdr:txBody>
        <a:bodyPr wrap="none" lIns="91440" tIns="45720" rIns="91440" bIns="45720">
          <a:no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clientData/>
  </xdr:twoCellAnchor>
  <xdr:twoCellAnchor>
    <xdr:from>
      <xdr:col>0</xdr:col>
      <xdr:colOff>0</xdr:colOff>
      <xdr:row>15</xdr:row>
      <xdr:rowOff>0</xdr:rowOff>
    </xdr:from>
    <xdr:to>
      <xdr:col>0</xdr:col>
      <xdr:colOff>5334000</xdr:colOff>
      <xdr:row>15</xdr:row>
      <xdr:rowOff>1714499</xdr:rowOff>
    </xdr:to>
    <xdr:graphicFrame macro="">
      <xdr:nvGraphicFramePr>
        <xdr:cNvPr id="10" name="Chart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280486</xdr:colOff>
      <xdr:row>15</xdr:row>
      <xdr:rowOff>142874</xdr:rowOff>
    </xdr:from>
    <xdr:to>
      <xdr:col>1</xdr:col>
      <xdr:colOff>738112</xdr:colOff>
      <xdr:row>15</xdr:row>
      <xdr:rowOff>1024178</xdr:rowOff>
    </xdr:to>
    <xdr:grpSp>
      <xdr:nvGrpSpPr>
        <xdr:cNvPr id="11" name="Group 10">
          <a:extLst>
            <a:ext uri="{FF2B5EF4-FFF2-40B4-BE49-F238E27FC236}">
              <a16:creationId xmlns:a16="http://schemas.microsoft.com/office/drawing/2014/main" id="{00000000-0008-0000-0400-00000B000000}"/>
            </a:ext>
          </a:extLst>
        </xdr:cNvPr>
        <xdr:cNvGrpSpPr/>
      </xdr:nvGrpSpPr>
      <xdr:grpSpPr>
        <a:xfrm>
          <a:off x="6078671" y="8014969"/>
          <a:ext cx="457626" cy="881304"/>
          <a:chOff x="4786099" y="2033879"/>
          <a:chExt cx="457626" cy="881304"/>
        </a:xfrm>
      </xdr:grpSpPr>
      <xdr:sp macro="" textlink="'Data for graphs'!J3">
        <xdr:nvSpPr>
          <xdr:cNvPr id="12" name="Rectangle 11">
            <a:extLst>
              <a:ext uri="{FF2B5EF4-FFF2-40B4-BE49-F238E27FC236}">
                <a16:creationId xmlns:a16="http://schemas.microsoft.com/office/drawing/2014/main" id="{00000000-0008-0000-0400-00000C000000}"/>
              </a:ext>
            </a:extLst>
          </xdr:cNvPr>
          <xdr:cNvSpPr/>
        </xdr:nvSpPr>
        <xdr:spPr>
          <a:xfrm>
            <a:off x="4786099" y="2033879"/>
            <a:ext cx="457626" cy="749821"/>
          </a:xfrm>
          <a:prstGeom prst="rect">
            <a:avLst/>
          </a:prstGeom>
          <a:noFill/>
        </xdr:spPr>
        <xdr:txBody>
          <a:bodyPr wrap="none" lIns="91440" tIns="45720" rIns="91440" bIns="45720">
            <a:spAutoFit/>
          </a:bodyPr>
          <a:lstStyle/>
          <a:p>
            <a:pPr algn="ctr"/>
            <a:fld id="{53D4C3F4-3938-4EE2-BF4F-11F6182F6571}"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25">
        <xdr:nvSpPr>
          <xdr:cNvPr id="13" name="Rectangle 12">
            <a:extLst>
              <a:ext uri="{FF2B5EF4-FFF2-40B4-BE49-F238E27FC236}">
                <a16:creationId xmlns:a16="http://schemas.microsoft.com/office/drawing/2014/main" id="{00000000-0008-0000-0400-00000D000000}"/>
              </a:ext>
            </a:extLst>
          </xdr:cNvPr>
          <xdr:cNvSpPr/>
        </xdr:nvSpPr>
        <xdr:spPr>
          <a:xfrm>
            <a:off x="4906648" y="2650623"/>
            <a:ext cx="216534"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 </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B28B83-0958-4829-B5AC-9043E61AF0FB}" name="Table1" displayName="Table1" ref="A1:A3" totalsRowShown="0" headerRowDxfId="12" dataDxfId="11">
  <autoFilter ref="A1:A3" xr:uid="{6CB28B83-0958-4829-B5AC-9043E61AF0FB}"/>
  <tableColumns count="1">
    <tableColumn id="1" xr3:uid="{C4ED7A2D-A909-482F-B633-9A001FF0A9D5}" name="Please select" dataDxfId="1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o.gov.sg/vsa" TargetMode="External"/><Relationship Id="rId2" Type="http://schemas.openxmlformats.org/officeDocument/2006/relationships/hyperlink" Target="https://www.imda.gov.sg/how-we-can-help/smes-go-digital/pre-approval-of-icm-vendors-solutions" TargetMode="External"/><Relationship Id="rId1" Type="http://schemas.openxmlformats.org/officeDocument/2006/relationships/hyperlink" Target="https://www.imda.gov.sg/how-we-can-help/smes-go-digital/pre-approval-of-icm-vendors-solution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go.gov.sg/dapdp" TargetMode="External"/><Relationship Id="rId1" Type="http://schemas.openxmlformats.org/officeDocument/2006/relationships/hyperlink" Target="https://www.imda.gov.sg/how-we-can-help/smes-go-digital/pre-approval-of-icm-vendors-solution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hyperlink" Target="https://www.imda.gov.sg/how-we-can-help/smes-go-digital/pre-approval-of-icm-vendors-solutions" TargetMode="Externa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imda.gov.sg/how-we-can-help/smes-go-digital/pre-approval-of-icm-vendors-solution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imda.gov.sg/how-we-can-help/smes-go-digital/pre-approval-of-icm-vendors-solution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form.gov.sg/65c34fd747e450bd29190493"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13A72-440A-49B4-889C-AE72BB9C8C7E}">
  <sheetPr codeName="Sheet1"/>
  <dimension ref="A1:D48"/>
  <sheetViews>
    <sheetView showGridLines="0" tabSelected="1" zoomScale="90" zoomScaleNormal="90" workbookViewId="0">
      <selection activeCell="A3" sqref="A3:B3"/>
    </sheetView>
  </sheetViews>
  <sheetFormatPr defaultColWidth="0" defaultRowHeight="14.4" zeroHeight="1" x14ac:dyDescent="0.3"/>
  <cols>
    <col min="1" max="1" width="2.5546875" style="1" customWidth="1"/>
    <col min="2" max="2" width="146.44140625" style="1" customWidth="1"/>
    <col min="3" max="3" width="17" style="1" bestFit="1" customWidth="1"/>
    <col min="4" max="4" width="2.5546875" style="1" customWidth="1"/>
    <col min="5" max="16384" width="9.21875" style="1" hidden="1"/>
  </cols>
  <sheetData>
    <row r="1" spans="1:4" x14ac:dyDescent="0.3">
      <c r="A1" s="30" t="s">
        <v>0</v>
      </c>
      <c r="C1" s="5" t="s">
        <v>201</v>
      </c>
    </row>
    <row r="2" spans="1:4" x14ac:dyDescent="0.3">
      <c r="C2" s="27">
        <v>45778</v>
      </c>
    </row>
    <row r="3" spans="1:4" ht="32.1" customHeight="1" x14ac:dyDescent="0.3">
      <c r="A3" s="92" t="s">
        <v>1</v>
      </c>
      <c r="B3" s="92"/>
      <c r="C3" s="22"/>
      <c r="D3" s="6"/>
    </row>
    <row r="4" spans="1:4" ht="19.5" customHeight="1" x14ac:dyDescent="0.3"/>
    <row r="5" spans="1:4" ht="28.8" x14ac:dyDescent="0.3">
      <c r="A5" s="3">
        <v>1</v>
      </c>
      <c r="B5" s="59" t="s">
        <v>194</v>
      </c>
      <c r="C5" s="4"/>
    </row>
    <row r="6" spans="1:4" s="32" customFormat="1" ht="22.5" customHeight="1" x14ac:dyDescent="0.3">
      <c r="A6" s="50"/>
      <c r="B6" s="51" t="s">
        <v>2</v>
      </c>
      <c r="C6" s="52"/>
    </row>
    <row r="7" spans="1:4" s="32" customFormat="1" x14ac:dyDescent="0.3">
      <c r="A7" s="50">
        <v>2</v>
      </c>
      <c r="B7" s="53" t="s">
        <v>3</v>
      </c>
      <c r="C7" s="52"/>
    </row>
    <row r="8" spans="1:4" ht="86.4" x14ac:dyDescent="0.3">
      <c r="A8" s="3">
        <v>3</v>
      </c>
      <c r="B8" s="59" t="s">
        <v>195</v>
      </c>
      <c r="C8" s="4"/>
    </row>
    <row r="9" spans="1:4" ht="69.75" customHeight="1" x14ac:dyDescent="0.3">
      <c r="A9" s="3">
        <v>4</v>
      </c>
      <c r="B9" s="4" t="s">
        <v>196</v>
      </c>
      <c r="C9" s="4"/>
    </row>
    <row r="10" spans="1:4" x14ac:dyDescent="0.3">
      <c r="A10" s="3">
        <v>5</v>
      </c>
      <c r="B10" s="4" t="s">
        <v>4</v>
      </c>
      <c r="C10" s="4"/>
    </row>
    <row r="11" spans="1:4" ht="33" customHeight="1" x14ac:dyDescent="0.3">
      <c r="B11" s="49" t="s">
        <v>5</v>
      </c>
    </row>
    <row r="12" spans="1:4" x14ac:dyDescent="0.3"/>
    <row r="13" spans="1:4" s="63" customFormat="1" hidden="1" x14ac:dyDescent="0.3"/>
    <row r="14" spans="1:4" s="63" customFormat="1" hidden="1" x14ac:dyDescent="0.3"/>
    <row r="15" spans="1:4" s="63" customFormat="1" hidden="1" x14ac:dyDescent="0.3"/>
    <row r="16" spans="1:4" s="63" customFormat="1" hidden="1" x14ac:dyDescent="0.3"/>
    <row r="17" s="63" customFormat="1" hidden="1" x14ac:dyDescent="0.3"/>
    <row r="18" s="63" customFormat="1" hidden="1" x14ac:dyDescent="0.3"/>
    <row r="19" s="63" customFormat="1" hidden="1" x14ac:dyDescent="0.3"/>
    <row r="20" s="63" customFormat="1" hidden="1" x14ac:dyDescent="0.3"/>
    <row r="21" s="63" customFormat="1" hidden="1" x14ac:dyDescent="0.3"/>
    <row r="22" s="63" customFormat="1" hidden="1" x14ac:dyDescent="0.3"/>
    <row r="23" s="63" customFormat="1" hidden="1" x14ac:dyDescent="0.3"/>
    <row r="24" s="63" customFormat="1" hidden="1" x14ac:dyDescent="0.3"/>
    <row r="25" s="63" customFormat="1" hidden="1" x14ac:dyDescent="0.3"/>
    <row r="26" s="63" customFormat="1" hidden="1" x14ac:dyDescent="0.3"/>
    <row r="27" s="63" customFormat="1" hidden="1" x14ac:dyDescent="0.3"/>
    <row r="28" s="63" customFormat="1" hidden="1" x14ac:dyDescent="0.3"/>
    <row r="29" s="63" customFormat="1" hidden="1" x14ac:dyDescent="0.3"/>
    <row r="30" s="63" customFormat="1" hidden="1" x14ac:dyDescent="0.3"/>
    <row r="31" s="63" customFormat="1" hidden="1" x14ac:dyDescent="0.3"/>
    <row r="32" s="63" customFormat="1" hidden="1" x14ac:dyDescent="0.3"/>
    <row r="33" s="63" customFormat="1" hidden="1" x14ac:dyDescent="0.3"/>
    <row r="34" s="63" customFormat="1" hidden="1" x14ac:dyDescent="0.3"/>
    <row r="35" s="63" customFormat="1" hidden="1" x14ac:dyDescent="0.3"/>
    <row r="36" s="63" customFormat="1" hidden="1" x14ac:dyDescent="0.3"/>
    <row r="37" s="63" customFormat="1" hidden="1" x14ac:dyDescent="0.3"/>
    <row r="38" s="63" customFormat="1" hidden="1" x14ac:dyDescent="0.3"/>
    <row r="39" s="63" customFormat="1" hidden="1" x14ac:dyDescent="0.3"/>
    <row r="40" s="63" customFormat="1" hidden="1" x14ac:dyDescent="0.3"/>
    <row r="41" s="63" customFormat="1" hidden="1" x14ac:dyDescent="0.3"/>
    <row r="42" s="63" customFormat="1" hidden="1" x14ac:dyDescent="0.3"/>
    <row r="43" s="63" customFormat="1" hidden="1" x14ac:dyDescent="0.3"/>
    <row r="44" s="63" customFormat="1" hidden="1" x14ac:dyDescent="0.3"/>
    <row r="45" s="63" customFormat="1" hidden="1" x14ac:dyDescent="0.3"/>
    <row r="46" s="63" customFormat="1" hidden="1" x14ac:dyDescent="0.3"/>
    <row r="47" s="63" customFormat="1" hidden="1" x14ac:dyDescent="0.3"/>
    <row r="48" s="63" customFormat="1" hidden="1" x14ac:dyDescent="0.3"/>
  </sheetData>
  <sheetProtection algorithmName="SHA-512" hashValue="c/rfGCmqu9qLxiIoxQ2L1GSJcPgcq2whSBFIJtz2kxfMdwtN0kJhD4xtsFVQwOANMy268j3uLfjYhnogpHRUDA==" saltValue="XayNJMx2Ac427mpShgBrGg==" spinCount="100000" sheet="1" formatRows="0" insertColumns="0"/>
  <mergeCells count="1">
    <mergeCell ref="A3:B3"/>
  </mergeCells>
  <hyperlinks>
    <hyperlink ref="A1" r:id="rId1" xr:uid="{31F41907-8E88-4A78-9CFC-B635B6FCC34D}"/>
    <hyperlink ref="B7" r:id="rId2" xr:uid="{97BDEACB-C3E4-4C09-A161-78B0CF2EC497}"/>
    <hyperlink ref="B6" r:id="rId3" display="If you have not performed a vendor onboarding eligibility assessment, please visit https://go.gov.sg/vsa and ensure that you have passed all criteria." xr:uid="{F187B86C-5606-49E3-B633-146DC91FF149}"/>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7A0F3-48FD-463A-98D5-0F32C470FEBB}">
  <sheetPr codeName="Sheet2">
    <tabColor rgb="FFDCC5ED"/>
  </sheetPr>
  <dimension ref="A1:F23"/>
  <sheetViews>
    <sheetView showGridLines="0" zoomScale="90" zoomScaleNormal="90" workbookViewId="0">
      <selection activeCell="A5" sqref="A5:E5"/>
    </sheetView>
  </sheetViews>
  <sheetFormatPr defaultColWidth="0" defaultRowHeight="14.4" zeroHeight="1" x14ac:dyDescent="0.3"/>
  <cols>
    <col min="1" max="1" width="6.5546875" style="3" customWidth="1"/>
    <col min="2" max="2" width="123.44140625" style="1" customWidth="1"/>
    <col min="3" max="3" width="18.5546875" style="1" customWidth="1"/>
    <col min="4" max="4" width="12.5546875" style="1" customWidth="1"/>
    <col min="5" max="5" width="69.5546875" style="1" customWidth="1"/>
    <col min="6" max="6" width="2.5546875" style="1" customWidth="1"/>
    <col min="7" max="16384" width="9.21875" style="1" hidden="1"/>
  </cols>
  <sheetData>
    <row r="1" spans="1:6" x14ac:dyDescent="0.3">
      <c r="A1" s="78" t="s">
        <v>0</v>
      </c>
      <c r="E1" s="10" t="str">
        <f>Instructions!$C$1</f>
        <v>Version: 25-2.0</v>
      </c>
      <c r="F1" s="5"/>
    </row>
    <row r="2" spans="1:6" x14ac:dyDescent="0.3">
      <c r="E2" s="28">
        <f>Instructions!C2</f>
        <v>45778</v>
      </c>
      <c r="F2" s="5"/>
    </row>
    <row r="3" spans="1:6" s="7" customFormat="1" ht="32.1" customHeight="1" x14ac:dyDescent="0.3">
      <c r="A3" s="92" t="s">
        <v>6</v>
      </c>
      <c r="B3" s="92"/>
      <c r="C3" s="92"/>
      <c r="D3" s="92"/>
      <c r="E3" s="92"/>
      <c r="F3" s="92"/>
    </row>
    <row r="4" spans="1:6" x14ac:dyDescent="0.3"/>
    <row r="5" spans="1:6" ht="139.5" customHeight="1" x14ac:dyDescent="0.3">
      <c r="A5" s="93" t="s">
        <v>200</v>
      </c>
      <c r="B5" s="93"/>
      <c r="C5" s="93"/>
      <c r="D5" s="93"/>
      <c r="E5" s="93"/>
    </row>
    <row r="6" spans="1:6" x14ac:dyDescent="0.3">
      <c r="A6" s="9" t="s">
        <v>7</v>
      </c>
      <c r="B6" s="8"/>
      <c r="C6" s="8"/>
      <c r="D6" s="8"/>
      <c r="E6" s="8"/>
    </row>
    <row r="7" spans="1:6" ht="24" customHeight="1" x14ac:dyDescent="0.3">
      <c r="A7" s="79"/>
      <c r="B7" s="8" t="s">
        <v>8</v>
      </c>
      <c r="C7" s="18"/>
      <c r="D7" s="8"/>
      <c r="E7" s="8"/>
    </row>
    <row r="8" spans="1:6" ht="47.25" customHeight="1" x14ac:dyDescent="0.3">
      <c r="A8" s="80">
        <f>COUNTIFS(C12:C21, "Mandatory", D12:D21, "No")</f>
        <v>0</v>
      </c>
      <c r="B8" s="18" t="str">
        <f>IF(A8&gt;0,"Error! You have indicated [No] for at least 1 of the Mandatory requirements. All Mandatory requirements must be met. Please do not proceed until all requirements can be met.","")</f>
        <v/>
      </c>
      <c r="C8" s="18"/>
      <c r="D8" s="8"/>
      <c r="E8" s="8"/>
    </row>
    <row r="9" spans="1:6" ht="112.5" customHeight="1" x14ac:dyDescent="0.3">
      <c r="D9" s="8"/>
      <c r="E9" s="8"/>
    </row>
    <row r="10" spans="1:6" x14ac:dyDescent="0.3">
      <c r="D10" s="8"/>
      <c r="E10" s="8"/>
    </row>
    <row r="11" spans="1:6" s="2" customFormat="1" x14ac:dyDescent="0.3">
      <c r="A11" s="13" t="s">
        <v>9</v>
      </c>
      <c r="B11" s="81" t="s">
        <v>10</v>
      </c>
      <c r="C11" s="81" t="s">
        <v>11</v>
      </c>
      <c r="D11" s="81" t="s">
        <v>12</v>
      </c>
      <c r="E11" s="81" t="s">
        <v>13</v>
      </c>
    </row>
    <row r="12" spans="1:6" s="2" customFormat="1" ht="28.8" x14ac:dyDescent="0.3">
      <c r="A12" s="87">
        <v>1</v>
      </c>
      <c r="B12" s="46" t="s">
        <v>14</v>
      </c>
      <c r="C12" s="88" t="s">
        <v>15</v>
      </c>
      <c r="D12" s="60"/>
      <c r="E12" s="77" t="s">
        <v>16</v>
      </c>
    </row>
    <row r="13" spans="1:6" s="2" customFormat="1" ht="28.8" x14ac:dyDescent="0.3">
      <c r="A13" s="87">
        <v>2</v>
      </c>
      <c r="B13" s="89" t="s">
        <v>17</v>
      </c>
      <c r="C13" s="88" t="s">
        <v>15</v>
      </c>
      <c r="D13" s="60"/>
      <c r="E13" s="77" t="s">
        <v>18</v>
      </c>
    </row>
    <row r="14" spans="1:6" s="2" customFormat="1" ht="28.8" x14ac:dyDescent="0.3">
      <c r="A14" s="87">
        <v>3</v>
      </c>
      <c r="B14" s="46" t="s">
        <v>19</v>
      </c>
      <c r="C14" s="88" t="s">
        <v>15</v>
      </c>
      <c r="D14" s="60"/>
      <c r="E14" s="77" t="s">
        <v>20</v>
      </c>
    </row>
    <row r="15" spans="1:6" ht="43.2" x14ac:dyDescent="0.3">
      <c r="A15" s="82">
        <v>4</v>
      </c>
      <c r="B15" s="88" t="s">
        <v>197</v>
      </c>
      <c r="C15" s="88" t="s">
        <v>21</v>
      </c>
      <c r="D15" s="60"/>
      <c r="E15" s="34" t="s">
        <v>22</v>
      </c>
    </row>
    <row r="16" spans="1:6" ht="28.8" x14ac:dyDescent="0.3">
      <c r="A16" s="82">
        <v>5</v>
      </c>
      <c r="B16" s="88" t="s">
        <v>23</v>
      </c>
      <c r="C16" s="88" t="s">
        <v>15</v>
      </c>
      <c r="D16" s="60"/>
      <c r="E16" s="34" t="s">
        <v>24</v>
      </c>
    </row>
    <row r="17" spans="1:5" ht="57.6" x14ac:dyDescent="0.3">
      <c r="A17" s="82">
        <v>6</v>
      </c>
      <c r="B17" s="88" t="s">
        <v>25</v>
      </c>
      <c r="C17" s="88" t="s">
        <v>21</v>
      </c>
      <c r="D17" s="60"/>
      <c r="E17" s="34" t="s">
        <v>26</v>
      </c>
    </row>
    <row r="18" spans="1:5" ht="115.2" x14ac:dyDescent="0.3">
      <c r="A18" s="82">
        <v>7</v>
      </c>
      <c r="B18" s="88" t="s">
        <v>198</v>
      </c>
      <c r="C18" s="88" t="s">
        <v>21</v>
      </c>
      <c r="D18" s="60"/>
      <c r="E18" s="90" t="s">
        <v>27</v>
      </c>
    </row>
    <row r="19" spans="1:5" ht="28.8" x14ac:dyDescent="0.3">
      <c r="A19" s="82">
        <v>8</v>
      </c>
      <c r="B19" s="88" t="s">
        <v>28</v>
      </c>
      <c r="C19" s="88" t="s">
        <v>21</v>
      </c>
      <c r="D19" s="60"/>
      <c r="E19" s="34" t="s">
        <v>29</v>
      </c>
    </row>
    <row r="20" spans="1:5" ht="57.6" x14ac:dyDescent="0.3">
      <c r="A20" s="82">
        <v>9</v>
      </c>
      <c r="B20" s="88" t="s">
        <v>30</v>
      </c>
      <c r="C20" s="88" t="s">
        <v>15</v>
      </c>
      <c r="D20" s="60"/>
      <c r="E20" s="34" t="s">
        <v>26</v>
      </c>
    </row>
    <row r="21" spans="1:5" ht="86.4" x14ac:dyDescent="0.3">
      <c r="A21" s="82">
        <v>10</v>
      </c>
      <c r="B21" s="88" t="s">
        <v>199</v>
      </c>
      <c r="C21" s="88" t="s">
        <v>15</v>
      </c>
      <c r="D21" s="60"/>
      <c r="E21" s="34" t="s">
        <v>31</v>
      </c>
    </row>
    <row r="22" spans="1:5" x14ac:dyDescent="0.3"/>
    <row r="23" spans="1:5" x14ac:dyDescent="0.3"/>
  </sheetData>
  <sheetProtection algorithmName="SHA-512" hashValue="9S6Jqm4KrzWARvncG6oNeo+Dr2Rlfy/9GmXZe7wTGstAIFuZPMi35qLtE19pePIpSfIy/TX86PccvPfrTQyY2A==" saltValue="LOavGh7VKrGWpSsb7SPdpg==" spinCount="100000" sheet="1" formatColumns="0" formatRows="0" insertHyperlinks="0"/>
  <protectedRanges>
    <protectedRange sqref="D12:E17 D19:E20 D18" name="GA_2"/>
    <protectedRange sqref="D20" name="Compliance_1_2"/>
    <protectedRange sqref="E19:E20" name="Soln Cat Req_1_2"/>
    <protectedRange sqref="E15:E17" name="Soln Cat Req_2"/>
    <protectedRange sqref="D12:D19" name="Compliance_2"/>
    <protectedRange sqref="D21:E21" name="GA_1_1"/>
    <protectedRange sqref="D21" name="Compliance_1_1_1"/>
    <protectedRange sqref="E21" name="Soln Cat Req_1_1_1"/>
    <protectedRange sqref="E18" name="Range1"/>
  </protectedRanges>
  <mergeCells count="2">
    <mergeCell ref="A3:F3"/>
    <mergeCell ref="A5:E5"/>
  </mergeCells>
  <conditionalFormatting sqref="D12:D21">
    <cfRule type="expression" dxfId="9" priority="1">
      <formula>AND($C12="Mandatory", $D12="No")</formula>
    </cfRule>
    <cfRule type="containsBlanks" dxfId="8" priority="2">
      <formula>LEN(TRIM(D12))=0</formula>
    </cfRule>
  </conditionalFormatting>
  <dataValidations count="1">
    <dataValidation type="list" showInputMessage="1" showErrorMessage="1" sqref="D12:D21" xr:uid="{FEFF0DD0-AF32-45BE-9F9F-14638A67C3EA}">
      <formula1>"Yes,No"</formula1>
    </dataValidation>
  </dataValidations>
  <hyperlinks>
    <hyperlink ref="A1" r:id="rId1" xr:uid="{4BE62BB9-2298-4002-9D0B-C8A0598149C9}"/>
    <hyperlink ref="E18" r:id="rId2" xr:uid="{6DB07403-DF2B-4411-BF74-9EDE40A0A825}"/>
  </hyperlinks>
  <pageMargins left="0.7" right="0.7" top="0.75" bottom="0.75" header="0.3" footer="0.3"/>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8E98-1A35-4901-B259-677A996BA4C2}">
  <sheetPr codeName="Sheet4">
    <tabColor rgb="FFDCC5ED"/>
  </sheetPr>
  <dimension ref="A1:I276"/>
  <sheetViews>
    <sheetView showGridLines="0" zoomScale="90" zoomScaleNormal="90" workbookViewId="0">
      <selection activeCell="A126" sqref="A126"/>
    </sheetView>
  </sheetViews>
  <sheetFormatPr defaultColWidth="0" defaultRowHeight="14.4" zeroHeight="1" x14ac:dyDescent="0.3"/>
  <cols>
    <col min="1" max="1" width="6.44140625" style="3" customWidth="1"/>
    <col min="2" max="2" width="132.21875" style="1" customWidth="1"/>
    <col min="3" max="4" width="12.5546875" style="1" customWidth="1"/>
    <col min="5" max="5" width="82.77734375" style="1" customWidth="1"/>
    <col min="6" max="6" width="2.5546875" style="1" customWidth="1"/>
    <col min="7" max="7" width="19.5546875" style="32" customWidth="1"/>
    <col min="8" max="9" width="9.21875" style="1" customWidth="1"/>
    <col min="10" max="16384" width="9.21875" style="1" hidden="1"/>
  </cols>
  <sheetData>
    <row r="1" spans="1:7" x14ac:dyDescent="0.3">
      <c r="A1" s="30" t="s">
        <v>0</v>
      </c>
      <c r="D1" s="10"/>
      <c r="E1" s="10" t="str">
        <f>Instructions!$C$1</f>
        <v>Version: 25-2.0</v>
      </c>
      <c r="F1" s="5"/>
    </row>
    <row r="2" spans="1:7" x14ac:dyDescent="0.3">
      <c r="D2" s="10"/>
      <c r="E2" s="28">
        <f>Instructions!C2</f>
        <v>45778</v>
      </c>
      <c r="F2" s="5"/>
    </row>
    <row r="3" spans="1:7" s="7" customFormat="1" ht="32.1" customHeight="1" x14ac:dyDescent="0.3">
      <c r="A3" s="72" t="s">
        <v>32</v>
      </c>
      <c r="B3" s="17"/>
      <c r="C3" s="17"/>
      <c r="D3" s="17"/>
      <c r="E3" s="17"/>
      <c r="F3" s="17"/>
      <c r="G3" s="33"/>
    </row>
    <row r="4" spans="1:7" x14ac:dyDescent="0.3"/>
    <row r="5" spans="1:7" x14ac:dyDescent="0.3">
      <c r="A5" s="2" t="s">
        <v>33</v>
      </c>
      <c r="B5" s="2"/>
      <c r="C5" s="2"/>
      <c r="D5" s="2"/>
      <c r="E5" s="2"/>
    </row>
    <row r="6" spans="1:7" s="66" customFormat="1" x14ac:dyDescent="0.3">
      <c r="A6" s="3">
        <v>1</v>
      </c>
      <c r="B6" s="69" t="s">
        <v>34</v>
      </c>
      <c r="C6" s="47"/>
      <c r="D6" s="47"/>
      <c r="E6" s="47"/>
      <c r="G6" s="70"/>
    </row>
    <row r="7" spans="1:7" s="66" customFormat="1" x14ac:dyDescent="0.3">
      <c r="A7" s="3">
        <v>2</v>
      </c>
      <c r="B7" s="69" t="s">
        <v>35</v>
      </c>
      <c r="C7" s="47"/>
      <c r="D7" s="47"/>
      <c r="E7" s="47"/>
      <c r="G7" s="70"/>
    </row>
    <row r="8" spans="1:7" s="66" customFormat="1" x14ac:dyDescent="0.3">
      <c r="A8" s="3">
        <v>3</v>
      </c>
      <c r="B8" s="69" t="s">
        <v>36</v>
      </c>
      <c r="C8" s="47"/>
      <c r="D8" s="47"/>
      <c r="E8" s="47"/>
      <c r="G8" s="70"/>
    </row>
    <row r="9" spans="1:7" s="66" customFormat="1" x14ac:dyDescent="0.3">
      <c r="A9" s="3">
        <v>4</v>
      </c>
      <c r="B9" s="69" t="s">
        <v>37</v>
      </c>
      <c r="C9" s="47"/>
      <c r="D9" s="47"/>
      <c r="E9" s="47"/>
      <c r="G9" s="70"/>
    </row>
    <row r="10" spans="1:7" s="66" customFormat="1" x14ac:dyDescent="0.3">
      <c r="A10" s="3">
        <v>5</v>
      </c>
      <c r="B10" s="69" t="s">
        <v>38</v>
      </c>
      <c r="C10" s="47"/>
      <c r="D10" s="47"/>
      <c r="E10" s="47"/>
      <c r="G10" s="70"/>
    </row>
    <row r="11" spans="1:7" s="66" customFormat="1" x14ac:dyDescent="0.3">
      <c r="A11" s="3">
        <v>6</v>
      </c>
      <c r="B11" s="69" t="s">
        <v>39</v>
      </c>
      <c r="C11" s="47"/>
      <c r="D11" s="47"/>
      <c r="E11" s="47"/>
      <c r="G11" s="70"/>
    </row>
    <row r="12" spans="1:7" s="66" customFormat="1" x14ac:dyDescent="0.3">
      <c r="A12" s="3">
        <v>7</v>
      </c>
      <c r="B12" s="69" t="s">
        <v>40</v>
      </c>
      <c r="C12" s="47"/>
      <c r="D12" s="47"/>
      <c r="E12" s="47"/>
      <c r="G12" s="70"/>
    </row>
    <row r="13" spans="1:7" s="66" customFormat="1" x14ac:dyDescent="0.3">
      <c r="A13" s="3">
        <v>8</v>
      </c>
      <c r="B13" s="69" t="s">
        <v>41</v>
      </c>
      <c r="C13" s="47"/>
      <c r="D13" s="47"/>
      <c r="E13" s="47"/>
      <c r="G13" s="70"/>
    </row>
    <row r="14" spans="1:7" s="66" customFormat="1" x14ac:dyDescent="0.3">
      <c r="A14" s="3">
        <v>9</v>
      </c>
      <c r="B14" s="69" t="s">
        <v>42</v>
      </c>
      <c r="C14" s="47"/>
      <c r="D14" s="47"/>
      <c r="E14" s="47"/>
      <c r="G14" s="70"/>
    </row>
    <row r="15" spans="1:7" s="66" customFormat="1" x14ac:dyDescent="0.3">
      <c r="A15" s="3">
        <v>10</v>
      </c>
      <c r="B15" s="69" t="s">
        <v>43</v>
      </c>
      <c r="C15" s="47"/>
      <c r="D15" s="47"/>
      <c r="E15" s="47"/>
      <c r="G15" s="70"/>
    </row>
    <row r="16" spans="1:7" s="66" customFormat="1" x14ac:dyDescent="0.3">
      <c r="A16" s="3"/>
      <c r="B16" s="67"/>
      <c r="D16" s="67"/>
      <c r="G16" s="70"/>
    </row>
    <row r="17" spans="1:7" s="47" customFormat="1" x14ac:dyDescent="0.3">
      <c r="A17" s="13" t="s">
        <v>9</v>
      </c>
      <c r="B17" s="68" t="s">
        <v>10</v>
      </c>
      <c r="C17" s="68" t="s">
        <v>11</v>
      </c>
      <c r="D17" s="68" t="s">
        <v>12</v>
      </c>
      <c r="E17" s="68" t="s">
        <v>13</v>
      </c>
      <c r="G17" s="71"/>
    </row>
    <row r="18" spans="1:7" s="66" customFormat="1" ht="86.4" x14ac:dyDescent="0.3">
      <c r="A18" s="23">
        <v>1</v>
      </c>
      <c r="B18" s="85" t="s">
        <v>44</v>
      </c>
      <c r="C18" s="24"/>
      <c r="D18" s="24"/>
      <c r="E18" s="24"/>
      <c r="F18" s="3"/>
      <c r="G18" s="50"/>
    </row>
    <row r="19" spans="1:7" s="67" customFormat="1" x14ac:dyDescent="0.3">
      <c r="A19" s="8"/>
      <c r="B19" s="73" t="s">
        <v>45</v>
      </c>
      <c r="C19" s="20"/>
      <c r="D19" s="20"/>
      <c r="E19" s="14"/>
      <c r="F19" s="8"/>
      <c r="G19" s="74" t="s">
        <v>46</v>
      </c>
    </row>
    <row r="20" spans="1:7" s="67" customFormat="1" x14ac:dyDescent="0.3">
      <c r="A20" s="14"/>
      <c r="B20" s="75" t="s">
        <v>47</v>
      </c>
      <c r="C20" s="20"/>
      <c r="D20" s="20"/>
      <c r="E20" s="14"/>
      <c r="F20" s="8"/>
      <c r="G20" s="74" t="s">
        <v>46</v>
      </c>
    </row>
    <row r="21" spans="1:7" s="67" customFormat="1" x14ac:dyDescent="0.3">
      <c r="A21" s="16">
        <f>A18+0.01</f>
        <v>1.01</v>
      </c>
      <c r="B21" s="15" t="s">
        <v>48</v>
      </c>
      <c r="C21" s="20" t="s">
        <v>21</v>
      </c>
      <c r="D21" s="65"/>
      <c r="E21" s="34" t="s">
        <v>49</v>
      </c>
      <c r="F21" s="8"/>
      <c r="G21" s="74" t="s">
        <v>46</v>
      </c>
    </row>
    <row r="22" spans="1:7" s="67" customFormat="1" ht="28.8" x14ac:dyDescent="0.3">
      <c r="A22" s="16">
        <f>A21+0.01</f>
        <v>1.02</v>
      </c>
      <c r="B22" s="15" t="s">
        <v>50</v>
      </c>
      <c r="C22" s="20" t="s">
        <v>21</v>
      </c>
      <c r="D22" s="65"/>
      <c r="E22" s="34" t="s">
        <v>49</v>
      </c>
      <c r="F22" s="8"/>
      <c r="G22" s="74" t="s">
        <v>46</v>
      </c>
    </row>
    <row r="23" spans="1:7" s="67" customFormat="1" x14ac:dyDescent="0.3">
      <c r="A23" s="16">
        <f>A22+0.01</f>
        <v>1.03</v>
      </c>
      <c r="B23" s="15" t="s">
        <v>51</v>
      </c>
      <c r="C23" s="20" t="s">
        <v>52</v>
      </c>
      <c r="D23" s="65"/>
      <c r="E23" s="34" t="s">
        <v>49</v>
      </c>
      <c r="F23" s="8"/>
      <c r="G23" s="74" t="s">
        <v>46</v>
      </c>
    </row>
    <row r="24" spans="1:7" s="67" customFormat="1" x14ac:dyDescent="0.3">
      <c r="A24" s="16"/>
      <c r="B24" s="15"/>
      <c r="C24" s="20"/>
      <c r="D24" s="20"/>
      <c r="E24" s="14"/>
      <c r="F24" s="8"/>
      <c r="G24" s="74" t="s">
        <v>46</v>
      </c>
    </row>
    <row r="25" spans="1:7" s="67" customFormat="1" x14ac:dyDescent="0.3">
      <c r="A25" s="16"/>
      <c r="B25" s="75" t="s">
        <v>53</v>
      </c>
      <c r="C25" s="20"/>
      <c r="D25" s="20"/>
      <c r="E25" s="14"/>
      <c r="F25" s="8"/>
      <c r="G25" s="74" t="s">
        <v>46</v>
      </c>
    </row>
    <row r="26" spans="1:7" s="67" customFormat="1" ht="28.8" x14ac:dyDescent="0.3">
      <c r="A26" s="16">
        <f>A23+0.01</f>
        <v>1.04</v>
      </c>
      <c r="B26" s="15" t="s">
        <v>54</v>
      </c>
      <c r="C26" s="20" t="s">
        <v>21</v>
      </c>
      <c r="D26" s="65"/>
      <c r="E26" s="34" t="s">
        <v>49</v>
      </c>
      <c r="F26" s="8"/>
      <c r="G26" s="74" t="s">
        <v>46</v>
      </c>
    </row>
    <row r="27" spans="1:7" s="67" customFormat="1" x14ac:dyDescent="0.3">
      <c r="A27" s="16">
        <f>A26+0.01</f>
        <v>1.05</v>
      </c>
      <c r="B27" s="15" t="s">
        <v>55</v>
      </c>
      <c r="C27" s="20" t="s">
        <v>52</v>
      </c>
      <c r="D27" s="65"/>
      <c r="E27" s="34" t="s">
        <v>49</v>
      </c>
      <c r="F27" s="8"/>
      <c r="G27" s="74" t="s">
        <v>46</v>
      </c>
    </row>
    <row r="28" spans="1:7" s="67" customFormat="1" x14ac:dyDescent="0.3">
      <c r="A28" s="16">
        <f t="shared" ref="A28:A29" si="0">A27+0.01</f>
        <v>1.06</v>
      </c>
      <c r="B28" s="15" t="s">
        <v>56</v>
      </c>
      <c r="C28" s="20" t="s">
        <v>52</v>
      </c>
      <c r="D28" s="65"/>
      <c r="E28" s="34" t="s">
        <v>49</v>
      </c>
      <c r="F28" s="8"/>
      <c r="G28" s="74" t="s">
        <v>46</v>
      </c>
    </row>
    <row r="29" spans="1:7" s="67" customFormat="1" x14ac:dyDescent="0.3">
      <c r="A29" s="16">
        <f t="shared" si="0"/>
        <v>1.07</v>
      </c>
      <c r="B29" s="15" t="s">
        <v>57</v>
      </c>
      <c r="C29" s="20" t="s">
        <v>52</v>
      </c>
      <c r="D29" s="65"/>
      <c r="E29" s="34" t="s">
        <v>49</v>
      </c>
      <c r="F29" s="8"/>
      <c r="G29" s="74" t="s">
        <v>46</v>
      </c>
    </row>
    <row r="30" spans="1:7" s="67" customFormat="1" x14ac:dyDescent="0.3">
      <c r="A30" s="16"/>
      <c r="B30" s="15"/>
      <c r="C30" s="20"/>
      <c r="D30" s="20"/>
      <c r="E30" s="65"/>
      <c r="F30" s="8"/>
      <c r="G30" s="74" t="s">
        <v>46</v>
      </c>
    </row>
    <row r="31" spans="1:7" s="67" customFormat="1" x14ac:dyDescent="0.3">
      <c r="A31" s="16"/>
      <c r="B31" s="75" t="s">
        <v>58</v>
      </c>
      <c r="C31" s="20"/>
      <c r="D31" s="20"/>
      <c r="E31" s="65"/>
      <c r="F31" s="8"/>
      <c r="G31" s="74" t="s">
        <v>46</v>
      </c>
    </row>
    <row r="32" spans="1:7" s="67" customFormat="1" x14ac:dyDescent="0.3">
      <c r="A32" s="16">
        <f>A29+0.01</f>
        <v>1.08</v>
      </c>
      <c r="B32" s="25" t="s">
        <v>59</v>
      </c>
      <c r="C32" s="20" t="s">
        <v>21</v>
      </c>
      <c r="D32" s="65"/>
      <c r="E32" s="34" t="s">
        <v>49</v>
      </c>
      <c r="F32" s="8"/>
      <c r="G32" s="74" t="s">
        <v>46</v>
      </c>
    </row>
    <row r="33" spans="1:7" s="67" customFormat="1" ht="86.4" x14ac:dyDescent="0.3">
      <c r="A33" s="16">
        <f>A32+0.01</f>
        <v>1.0900000000000001</v>
      </c>
      <c r="B33" s="25" t="s">
        <v>60</v>
      </c>
      <c r="C33" s="20" t="s">
        <v>21</v>
      </c>
      <c r="D33" s="65"/>
      <c r="E33" s="34" t="s">
        <v>49</v>
      </c>
      <c r="F33" s="8"/>
      <c r="G33" s="74" t="s">
        <v>46</v>
      </c>
    </row>
    <row r="34" spans="1:7" s="67" customFormat="1" ht="57.6" x14ac:dyDescent="0.3">
      <c r="A34" s="16">
        <f t="shared" ref="A34:A36" si="1">A33+0.01</f>
        <v>1.1000000000000001</v>
      </c>
      <c r="B34" s="25" t="s">
        <v>61</v>
      </c>
      <c r="C34" s="20" t="s">
        <v>21</v>
      </c>
      <c r="D34" s="65"/>
      <c r="E34" s="34" t="s">
        <v>62</v>
      </c>
      <c r="F34" s="8"/>
      <c r="G34" s="74" t="s">
        <v>46</v>
      </c>
    </row>
    <row r="35" spans="1:7" s="67" customFormat="1" x14ac:dyDescent="0.3">
      <c r="A35" s="16">
        <f t="shared" si="1"/>
        <v>1.1100000000000001</v>
      </c>
      <c r="B35" s="25" t="s">
        <v>63</v>
      </c>
      <c r="C35" s="20" t="s">
        <v>52</v>
      </c>
      <c r="D35" s="65"/>
      <c r="E35" s="83" t="s">
        <v>49</v>
      </c>
      <c r="F35" s="8"/>
      <c r="G35" s="74" t="s">
        <v>46</v>
      </c>
    </row>
    <row r="36" spans="1:7" s="67" customFormat="1" x14ac:dyDescent="0.3">
      <c r="A36" s="16">
        <f t="shared" si="1"/>
        <v>1.1200000000000001</v>
      </c>
      <c r="B36" s="25" t="s">
        <v>56</v>
      </c>
      <c r="C36" s="20" t="s">
        <v>52</v>
      </c>
      <c r="D36" s="65"/>
      <c r="E36" s="83" t="s">
        <v>49</v>
      </c>
      <c r="F36" s="8"/>
      <c r="G36" s="74" t="s">
        <v>46</v>
      </c>
    </row>
    <row r="37" spans="1:7" s="66" customFormat="1" ht="43.2" x14ac:dyDescent="0.3">
      <c r="A37" s="23">
        <v>2</v>
      </c>
      <c r="B37" s="85" t="s">
        <v>64</v>
      </c>
      <c r="C37" s="85"/>
      <c r="D37" s="24"/>
      <c r="E37" s="24"/>
      <c r="F37" s="3"/>
      <c r="G37" s="74" t="s">
        <v>46</v>
      </c>
    </row>
    <row r="38" spans="1:7" s="67" customFormat="1" x14ac:dyDescent="0.3">
      <c r="A38" s="16">
        <f>A37+0.01</f>
        <v>2.0099999999999998</v>
      </c>
      <c r="B38" s="15" t="s">
        <v>65</v>
      </c>
      <c r="C38" s="15" t="s">
        <v>21</v>
      </c>
      <c r="D38" s="65"/>
      <c r="E38" s="84" t="s">
        <v>49</v>
      </c>
      <c r="F38" s="8"/>
      <c r="G38" s="74" t="s">
        <v>46</v>
      </c>
    </row>
    <row r="39" spans="1:7" s="67" customFormat="1" x14ac:dyDescent="0.3">
      <c r="A39" s="16">
        <f t="shared" ref="A39:A54" si="2">A38+0.01</f>
        <v>2.0199999999999996</v>
      </c>
      <c r="B39" s="15" t="s">
        <v>66</v>
      </c>
      <c r="C39" s="15" t="s">
        <v>21</v>
      </c>
      <c r="D39" s="65"/>
      <c r="E39" s="84" t="s">
        <v>49</v>
      </c>
      <c r="F39" s="8"/>
      <c r="G39" s="74" t="s">
        <v>46</v>
      </c>
    </row>
    <row r="40" spans="1:7" s="67" customFormat="1" x14ac:dyDescent="0.3">
      <c r="A40" s="16">
        <f t="shared" si="2"/>
        <v>2.0299999999999994</v>
      </c>
      <c r="B40" s="15" t="s">
        <v>67</v>
      </c>
      <c r="C40" s="15" t="s">
        <v>21</v>
      </c>
      <c r="D40" s="65"/>
      <c r="E40" s="84" t="s">
        <v>49</v>
      </c>
      <c r="F40" s="8"/>
      <c r="G40" s="74" t="s">
        <v>46</v>
      </c>
    </row>
    <row r="41" spans="1:7" s="67" customFormat="1" ht="100.8" x14ac:dyDescent="0.3">
      <c r="A41" s="16">
        <f t="shared" si="2"/>
        <v>2.0399999999999991</v>
      </c>
      <c r="B41" s="15" t="s">
        <v>68</v>
      </c>
      <c r="C41" s="15" t="s">
        <v>21</v>
      </c>
      <c r="D41" s="65"/>
      <c r="E41" s="84" t="s">
        <v>49</v>
      </c>
      <c r="F41" s="8"/>
      <c r="G41" s="74" t="s">
        <v>46</v>
      </c>
    </row>
    <row r="42" spans="1:7" s="67" customFormat="1" x14ac:dyDescent="0.3">
      <c r="A42" s="16">
        <f t="shared" si="2"/>
        <v>2.0499999999999989</v>
      </c>
      <c r="B42" s="15" t="s">
        <v>69</v>
      </c>
      <c r="C42" s="15" t="s">
        <v>21</v>
      </c>
      <c r="D42" s="65"/>
      <c r="E42" s="84" t="s">
        <v>49</v>
      </c>
      <c r="F42" s="8"/>
      <c r="G42" s="74" t="s">
        <v>46</v>
      </c>
    </row>
    <row r="43" spans="1:7" s="67" customFormat="1" ht="115.2" x14ac:dyDescent="0.3">
      <c r="A43" s="16">
        <f t="shared" si="2"/>
        <v>2.0599999999999987</v>
      </c>
      <c r="B43" s="15" t="s">
        <v>70</v>
      </c>
      <c r="C43" s="15" t="s">
        <v>21</v>
      </c>
      <c r="D43" s="65"/>
      <c r="E43" s="84" t="s">
        <v>49</v>
      </c>
      <c r="F43" s="8"/>
      <c r="G43" s="74" t="s">
        <v>46</v>
      </c>
    </row>
    <row r="44" spans="1:7" s="67" customFormat="1" x14ac:dyDescent="0.3">
      <c r="A44" s="16">
        <f t="shared" si="2"/>
        <v>2.0699999999999985</v>
      </c>
      <c r="B44" s="15" t="s">
        <v>71</v>
      </c>
      <c r="C44" s="15" t="s">
        <v>21</v>
      </c>
      <c r="D44" s="65"/>
      <c r="E44" s="84" t="s">
        <v>49</v>
      </c>
      <c r="F44" s="8"/>
      <c r="G44" s="74" t="s">
        <v>46</v>
      </c>
    </row>
    <row r="45" spans="1:7" s="67" customFormat="1" ht="72" x14ac:dyDescent="0.3">
      <c r="A45" s="16">
        <f t="shared" si="2"/>
        <v>2.0799999999999983</v>
      </c>
      <c r="B45" s="15" t="s">
        <v>72</v>
      </c>
      <c r="C45" s="15" t="s">
        <v>52</v>
      </c>
      <c r="D45" s="65"/>
      <c r="E45" s="84" t="s">
        <v>49</v>
      </c>
      <c r="F45" s="8"/>
      <c r="G45" s="74" t="s">
        <v>46</v>
      </c>
    </row>
    <row r="46" spans="1:7" s="67" customFormat="1" ht="115.2" x14ac:dyDescent="0.3">
      <c r="A46" s="16">
        <f t="shared" si="2"/>
        <v>2.0899999999999981</v>
      </c>
      <c r="B46" s="15" t="s">
        <v>73</v>
      </c>
      <c r="C46" s="15" t="s">
        <v>52</v>
      </c>
      <c r="D46" s="65"/>
      <c r="E46" s="84" t="s">
        <v>49</v>
      </c>
      <c r="F46" s="8"/>
      <c r="G46" s="74" t="s">
        <v>46</v>
      </c>
    </row>
    <row r="47" spans="1:7" s="67" customFormat="1" ht="115.2" x14ac:dyDescent="0.3">
      <c r="A47" s="16">
        <f t="shared" si="2"/>
        <v>2.0999999999999979</v>
      </c>
      <c r="B47" s="15" t="s">
        <v>74</v>
      </c>
      <c r="C47" s="15" t="s">
        <v>52</v>
      </c>
      <c r="D47" s="65"/>
      <c r="E47" s="84" t="s">
        <v>49</v>
      </c>
      <c r="F47" s="8"/>
      <c r="G47" s="74" t="s">
        <v>46</v>
      </c>
    </row>
    <row r="48" spans="1:7" s="67" customFormat="1" ht="28.8" x14ac:dyDescent="0.3">
      <c r="A48" s="16">
        <f t="shared" si="2"/>
        <v>2.1099999999999977</v>
      </c>
      <c r="B48" s="15" t="s">
        <v>75</v>
      </c>
      <c r="C48" s="15" t="s">
        <v>52</v>
      </c>
      <c r="D48" s="65"/>
      <c r="E48" s="84" t="s">
        <v>49</v>
      </c>
      <c r="F48" s="8"/>
      <c r="G48" s="74" t="s">
        <v>46</v>
      </c>
    </row>
    <row r="49" spans="1:7" s="67" customFormat="1" x14ac:dyDescent="0.3">
      <c r="A49" s="16">
        <f t="shared" si="2"/>
        <v>2.1199999999999974</v>
      </c>
      <c r="B49" s="15" t="s">
        <v>76</v>
      </c>
      <c r="C49" s="15" t="s">
        <v>52</v>
      </c>
      <c r="D49" s="65"/>
      <c r="E49" s="84" t="s">
        <v>49</v>
      </c>
      <c r="F49" s="8"/>
      <c r="G49" s="74" t="s">
        <v>46</v>
      </c>
    </row>
    <row r="50" spans="1:7" s="67" customFormat="1" ht="86.4" x14ac:dyDescent="0.3">
      <c r="A50" s="16">
        <f t="shared" si="2"/>
        <v>2.1299999999999972</v>
      </c>
      <c r="B50" s="15" t="s">
        <v>77</v>
      </c>
      <c r="C50" s="15" t="s">
        <v>52</v>
      </c>
      <c r="D50" s="65"/>
      <c r="E50" s="84" t="s">
        <v>49</v>
      </c>
      <c r="F50" s="8"/>
      <c r="G50" s="74" t="s">
        <v>46</v>
      </c>
    </row>
    <row r="51" spans="1:7" s="67" customFormat="1" ht="86.4" x14ac:dyDescent="0.3">
      <c r="A51" s="16">
        <f t="shared" si="2"/>
        <v>2.139999999999997</v>
      </c>
      <c r="B51" s="15" t="s">
        <v>78</v>
      </c>
      <c r="C51" s="15" t="s">
        <v>52</v>
      </c>
      <c r="D51" s="65"/>
      <c r="E51" s="84" t="s">
        <v>49</v>
      </c>
      <c r="F51" s="8"/>
      <c r="G51" s="74" t="s">
        <v>46</v>
      </c>
    </row>
    <row r="52" spans="1:7" s="67" customFormat="1" ht="28.8" x14ac:dyDescent="0.3">
      <c r="A52" s="16">
        <f t="shared" si="2"/>
        <v>2.1499999999999968</v>
      </c>
      <c r="B52" s="15" t="s">
        <v>79</v>
      </c>
      <c r="C52" s="15" t="s">
        <v>52</v>
      </c>
      <c r="D52" s="65"/>
      <c r="E52" s="84" t="s">
        <v>49</v>
      </c>
      <c r="F52" s="8"/>
      <c r="G52" s="74" t="s">
        <v>46</v>
      </c>
    </row>
    <row r="53" spans="1:7" s="67" customFormat="1" ht="28.8" x14ac:dyDescent="0.3">
      <c r="A53" s="16">
        <f t="shared" si="2"/>
        <v>2.1599999999999966</v>
      </c>
      <c r="B53" s="15" t="s">
        <v>80</v>
      </c>
      <c r="C53" s="15" t="s">
        <v>52</v>
      </c>
      <c r="D53" s="65"/>
      <c r="E53" s="84" t="s">
        <v>49</v>
      </c>
      <c r="F53" s="8"/>
      <c r="G53" s="74" t="s">
        <v>46</v>
      </c>
    </row>
    <row r="54" spans="1:7" s="67" customFormat="1" x14ac:dyDescent="0.3">
      <c r="A54" s="16">
        <f t="shared" si="2"/>
        <v>2.1699999999999964</v>
      </c>
      <c r="B54" s="15" t="s">
        <v>81</v>
      </c>
      <c r="C54" s="15" t="s">
        <v>52</v>
      </c>
      <c r="D54" s="65"/>
      <c r="E54" s="84" t="s">
        <v>49</v>
      </c>
      <c r="F54" s="8"/>
      <c r="G54" s="74" t="s">
        <v>46</v>
      </c>
    </row>
    <row r="55" spans="1:7" s="66" customFormat="1" ht="43.2" x14ac:dyDescent="0.3">
      <c r="A55" s="23">
        <v>3</v>
      </c>
      <c r="B55" s="85" t="s">
        <v>82</v>
      </c>
      <c r="C55" s="24"/>
      <c r="D55" s="24"/>
      <c r="E55" s="24"/>
      <c r="F55" s="3"/>
      <c r="G55" s="74" t="s">
        <v>46</v>
      </c>
    </row>
    <row r="56" spans="1:7" s="67" customFormat="1" ht="28.8" x14ac:dyDescent="0.3">
      <c r="A56" s="16">
        <f t="shared" ref="A56:A64" si="3">A55+0.01</f>
        <v>3.01</v>
      </c>
      <c r="B56" s="15" t="s">
        <v>83</v>
      </c>
      <c r="C56" s="15" t="s">
        <v>21</v>
      </c>
      <c r="D56" s="65"/>
      <c r="E56" s="34" t="s">
        <v>49</v>
      </c>
      <c r="F56" s="8"/>
      <c r="G56" s="74" t="s">
        <v>46</v>
      </c>
    </row>
    <row r="57" spans="1:7" s="67" customFormat="1" x14ac:dyDescent="0.3">
      <c r="A57" s="16">
        <f t="shared" si="3"/>
        <v>3.0199999999999996</v>
      </c>
      <c r="B57" s="15" t="s">
        <v>55</v>
      </c>
      <c r="C57" s="15" t="s">
        <v>52</v>
      </c>
      <c r="D57" s="65"/>
      <c r="E57" s="34" t="s">
        <v>49</v>
      </c>
      <c r="F57" s="8"/>
      <c r="G57" s="74" t="s">
        <v>46</v>
      </c>
    </row>
    <row r="58" spans="1:7" s="67" customFormat="1" ht="28.8" x14ac:dyDescent="0.3">
      <c r="A58" s="16">
        <f t="shared" si="3"/>
        <v>3.0299999999999994</v>
      </c>
      <c r="B58" s="15" t="s">
        <v>84</v>
      </c>
      <c r="C58" s="15" t="s">
        <v>52</v>
      </c>
      <c r="D58" s="65"/>
      <c r="E58" s="34" t="s">
        <v>49</v>
      </c>
      <c r="F58" s="8"/>
      <c r="G58" s="74" t="s">
        <v>46</v>
      </c>
    </row>
    <row r="59" spans="1:7" s="66" customFormat="1" ht="57.6" x14ac:dyDescent="0.3">
      <c r="A59" s="23">
        <v>4</v>
      </c>
      <c r="B59" s="85" t="s">
        <v>85</v>
      </c>
      <c r="C59" s="24"/>
      <c r="D59" s="24"/>
      <c r="E59" s="24"/>
      <c r="F59" s="3"/>
      <c r="G59" s="74" t="s">
        <v>46</v>
      </c>
    </row>
    <row r="60" spans="1:7" s="66" customFormat="1" x14ac:dyDescent="0.3">
      <c r="A60" s="16">
        <f t="shared" si="3"/>
        <v>4.01</v>
      </c>
      <c r="B60" s="14" t="s">
        <v>86</v>
      </c>
      <c r="C60" s="14" t="s">
        <v>21</v>
      </c>
      <c r="D60" s="65"/>
      <c r="E60" s="34" t="s">
        <v>49</v>
      </c>
      <c r="F60" s="8"/>
      <c r="G60" s="74" t="s">
        <v>46</v>
      </c>
    </row>
    <row r="61" spans="1:7" s="66" customFormat="1" x14ac:dyDescent="0.3">
      <c r="A61" s="16">
        <f t="shared" si="3"/>
        <v>4.0199999999999996</v>
      </c>
      <c r="B61" s="14" t="s">
        <v>87</v>
      </c>
      <c r="C61" s="14" t="s">
        <v>21</v>
      </c>
      <c r="D61" s="65"/>
      <c r="E61" s="34" t="s">
        <v>49</v>
      </c>
      <c r="F61" s="8"/>
      <c r="G61" s="74" t="s">
        <v>46</v>
      </c>
    </row>
    <row r="62" spans="1:7" s="66" customFormat="1" x14ac:dyDescent="0.3">
      <c r="A62" s="16">
        <f t="shared" si="3"/>
        <v>4.0299999999999994</v>
      </c>
      <c r="B62" s="14" t="s">
        <v>88</v>
      </c>
      <c r="C62" s="14" t="s">
        <v>21</v>
      </c>
      <c r="D62" s="65"/>
      <c r="E62" s="34" t="s">
        <v>49</v>
      </c>
      <c r="F62" s="8"/>
      <c r="G62" s="74" t="s">
        <v>46</v>
      </c>
    </row>
    <row r="63" spans="1:7" s="66" customFormat="1" x14ac:dyDescent="0.3">
      <c r="A63" s="16">
        <f t="shared" si="3"/>
        <v>4.0399999999999991</v>
      </c>
      <c r="B63" s="14" t="s">
        <v>89</v>
      </c>
      <c r="C63" s="14" t="s">
        <v>52</v>
      </c>
      <c r="D63" s="65"/>
      <c r="E63" s="34" t="s">
        <v>49</v>
      </c>
      <c r="F63" s="8"/>
      <c r="G63" s="74" t="s">
        <v>46</v>
      </c>
    </row>
    <row r="64" spans="1:7" s="66" customFormat="1" x14ac:dyDescent="0.3">
      <c r="A64" s="16">
        <f t="shared" si="3"/>
        <v>4.0499999999999989</v>
      </c>
      <c r="B64" s="14" t="s">
        <v>90</v>
      </c>
      <c r="C64" s="14" t="s">
        <v>52</v>
      </c>
      <c r="D64" s="65"/>
      <c r="E64" s="34" t="s">
        <v>49</v>
      </c>
      <c r="F64" s="8"/>
      <c r="G64" s="74" t="s">
        <v>46</v>
      </c>
    </row>
    <row r="65" spans="1:7" s="66" customFormat="1" ht="57.6" x14ac:dyDescent="0.3">
      <c r="A65" s="23">
        <v>5</v>
      </c>
      <c r="B65" s="85" t="s">
        <v>91</v>
      </c>
      <c r="C65" s="85"/>
      <c r="D65" s="24"/>
      <c r="E65" s="24"/>
      <c r="F65" s="3"/>
      <c r="G65" s="74" t="s">
        <v>46</v>
      </c>
    </row>
    <row r="66" spans="1:7" s="66" customFormat="1" x14ac:dyDescent="0.3">
      <c r="A66" s="16">
        <f t="shared" ref="A66:A68" si="4">A65+0.01</f>
        <v>5.01</v>
      </c>
      <c r="B66" s="15" t="s">
        <v>92</v>
      </c>
      <c r="C66" s="15" t="s">
        <v>21</v>
      </c>
      <c r="D66" s="65"/>
      <c r="E66" s="34" t="s">
        <v>49</v>
      </c>
      <c r="F66" s="3"/>
      <c r="G66" s="74" t="s">
        <v>46</v>
      </c>
    </row>
    <row r="67" spans="1:7" s="66" customFormat="1" x14ac:dyDescent="0.3">
      <c r="A67" s="16">
        <f t="shared" si="4"/>
        <v>5.0199999999999996</v>
      </c>
      <c r="B67" s="15" t="s">
        <v>93</v>
      </c>
      <c r="C67" s="15" t="s">
        <v>21</v>
      </c>
      <c r="D67" s="65"/>
      <c r="E67" s="34" t="s">
        <v>49</v>
      </c>
      <c r="F67" s="3"/>
      <c r="G67" s="74" t="s">
        <v>46</v>
      </c>
    </row>
    <row r="68" spans="1:7" s="66" customFormat="1" x14ac:dyDescent="0.3">
      <c r="A68" s="16">
        <f t="shared" si="4"/>
        <v>5.0299999999999994</v>
      </c>
      <c r="B68" s="15" t="s">
        <v>94</v>
      </c>
      <c r="C68" s="15" t="s">
        <v>52</v>
      </c>
      <c r="D68" s="65"/>
      <c r="E68" s="34" t="s">
        <v>49</v>
      </c>
      <c r="F68" s="3"/>
      <c r="G68" s="74" t="s">
        <v>46</v>
      </c>
    </row>
    <row r="69" spans="1:7" s="66" customFormat="1" ht="57.6" x14ac:dyDescent="0.3">
      <c r="A69" s="23">
        <v>6</v>
      </c>
      <c r="B69" s="85" t="s">
        <v>95</v>
      </c>
      <c r="C69" s="85"/>
      <c r="D69" s="24"/>
      <c r="E69" s="24"/>
      <c r="F69" s="3"/>
      <c r="G69" s="74" t="s">
        <v>46</v>
      </c>
    </row>
    <row r="70" spans="1:7" s="66" customFormat="1" x14ac:dyDescent="0.3">
      <c r="A70" s="16">
        <f t="shared" ref="A70:A73" si="5">A69+0.01</f>
        <v>6.01</v>
      </c>
      <c r="B70" s="26" t="s">
        <v>96</v>
      </c>
      <c r="C70" s="15" t="s">
        <v>21</v>
      </c>
      <c r="D70" s="65"/>
      <c r="E70" s="34" t="s">
        <v>49</v>
      </c>
      <c r="F70" s="3"/>
      <c r="G70" s="74" t="s">
        <v>46</v>
      </c>
    </row>
    <row r="71" spans="1:7" s="66" customFormat="1" ht="28.8" x14ac:dyDescent="0.3">
      <c r="A71" s="16">
        <f t="shared" si="5"/>
        <v>6.02</v>
      </c>
      <c r="B71" s="26" t="s">
        <v>97</v>
      </c>
      <c r="C71" s="15" t="s">
        <v>21</v>
      </c>
      <c r="D71" s="65"/>
      <c r="E71" s="34" t="s">
        <v>49</v>
      </c>
      <c r="F71" s="3"/>
      <c r="G71" s="74" t="s">
        <v>46</v>
      </c>
    </row>
    <row r="72" spans="1:7" s="66" customFormat="1" ht="28.8" x14ac:dyDescent="0.3">
      <c r="A72" s="16">
        <f t="shared" si="5"/>
        <v>6.0299999999999994</v>
      </c>
      <c r="B72" s="26" t="s">
        <v>98</v>
      </c>
      <c r="C72" s="15" t="s">
        <v>21</v>
      </c>
      <c r="D72" s="65"/>
      <c r="E72" s="34" t="s">
        <v>49</v>
      </c>
      <c r="F72" s="3"/>
      <c r="G72" s="74" t="s">
        <v>46</v>
      </c>
    </row>
    <row r="73" spans="1:7" s="66" customFormat="1" x14ac:dyDescent="0.3">
      <c r="A73" s="16">
        <f t="shared" si="5"/>
        <v>6.0399999999999991</v>
      </c>
      <c r="B73" s="26" t="s">
        <v>94</v>
      </c>
      <c r="C73" s="15" t="s">
        <v>52</v>
      </c>
      <c r="D73" s="65"/>
      <c r="E73" s="34" t="s">
        <v>49</v>
      </c>
      <c r="F73" s="3"/>
      <c r="G73" s="74" t="s">
        <v>46</v>
      </c>
    </row>
    <row r="74" spans="1:7" s="66" customFormat="1" ht="43.2" x14ac:dyDescent="0.3">
      <c r="A74" s="23">
        <v>7</v>
      </c>
      <c r="B74" s="85" t="s">
        <v>99</v>
      </c>
      <c r="C74" s="24"/>
      <c r="D74" s="24"/>
      <c r="E74" s="24"/>
      <c r="F74" s="3"/>
      <c r="G74" s="74" t="s">
        <v>46</v>
      </c>
    </row>
    <row r="75" spans="1:7" s="66" customFormat="1" x14ac:dyDescent="0.3">
      <c r="A75" s="16">
        <f t="shared" ref="A75:A80" si="6">A74+0.01</f>
        <v>7.01</v>
      </c>
      <c r="B75" s="76" t="s">
        <v>94</v>
      </c>
      <c r="C75" s="15" t="s">
        <v>21</v>
      </c>
      <c r="D75" s="65"/>
      <c r="E75" s="34" t="s">
        <v>49</v>
      </c>
      <c r="F75" s="3"/>
      <c r="G75" s="74" t="s">
        <v>46</v>
      </c>
    </row>
    <row r="76" spans="1:7" s="66" customFormat="1" ht="86.4" x14ac:dyDescent="0.3">
      <c r="A76" s="16">
        <f t="shared" si="6"/>
        <v>7.02</v>
      </c>
      <c r="B76" s="26" t="s">
        <v>100</v>
      </c>
      <c r="C76" s="15" t="s">
        <v>21</v>
      </c>
      <c r="D76" s="65"/>
      <c r="E76" s="34" t="s">
        <v>49</v>
      </c>
      <c r="F76" s="3"/>
      <c r="G76" s="74" t="s">
        <v>46</v>
      </c>
    </row>
    <row r="77" spans="1:7" s="66" customFormat="1" x14ac:dyDescent="0.3">
      <c r="A77" s="16">
        <f t="shared" si="6"/>
        <v>7.0299999999999994</v>
      </c>
      <c r="B77" s="26" t="s">
        <v>101</v>
      </c>
      <c r="C77" s="15" t="s">
        <v>52</v>
      </c>
      <c r="D77" s="65"/>
      <c r="E77" s="34" t="s">
        <v>49</v>
      </c>
      <c r="F77" s="3"/>
      <c r="G77" s="74" t="s">
        <v>46</v>
      </c>
    </row>
    <row r="78" spans="1:7" s="66" customFormat="1" x14ac:dyDescent="0.3">
      <c r="A78" s="16">
        <f t="shared" si="6"/>
        <v>7.0399999999999991</v>
      </c>
      <c r="B78" s="26" t="s">
        <v>102</v>
      </c>
      <c r="C78" s="15" t="s">
        <v>52</v>
      </c>
      <c r="D78" s="65"/>
      <c r="E78" s="34" t="s">
        <v>49</v>
      </c>
      <c r="F78" s="3"/>
      <c r="G78" s="74" t="s">
        <v>46</v>
      </c>
    </row>
    <row r="79" spans="1:7" s="66" customFormat="1" x14ac:dyDescent="0.3">
      <c r="A79" s="16">
        <f t="shared" si="6"/>
        <v>7.0499999999999989</v>
      </c>
      <c r="B79" s="26" t="s">
        <v>103</v>
      </c>
      <c r="C79" s="15" t="s">
        <v>52</v>
      </c>
      <c r="D79" s="65"/>
      <c r="E79" s="34" t="s">
        <v>49</v>
      </c>
      <c r="F79" s="3"/>
      <c r="G79" s="74" t="s">
        <v>46</v>
      </c>
    </row>
    <row r="80" spans="1:7" s="66" customFormat="1" x14ac:dyDescent="0.3">
      <c r="A80" s="16">
        <f t="shared" si="6"/>
        <v>7.0599999999999987</v>
      </c>
      <c r="B80" s="26" t="s">
        <v>104</v>
      </c>
      <c r="C80" s="15" t="s">
        <v>52</v>
      </c>
      <c r="D80" s="65"/>
      <c r="E80" s="34" t="s">
        <v>49</v>
      </c>
      <c r="F80" s="3"/>
      <c r="G80" s="74" t="s">
        <v>46</v>
      </c>
    </row>
    <row r="81" spans="1:7" s="66" customFormat="1" ht="57.6" x14ac:dyDescent="0.3">
      <c r="A81" s="23">
        <v>8</v>
      </c>
      <c r="B81" s="85" t="s">
        <v>105</v>
      </c>
      <c r="C81" s="24"/>
      <c r="D81" s="24"/>
      <c r="E81" s="24"/>
      <c r="F81" s="3"/>
      <c r="G81" s="74" t="s">
        <v>46</v>
      </c>
    </row>
    <row r="82" spans="1:7" s="66" customFormat="1" x14ac:dyDescent="0.3">
      <c r="A82" s="16">
        <f t="shared" ref="A82" si="7">A81+0.01</f>
        <v>8.01</v>
      </c>
      <c r="B82" s="14" t="s">
        <v>106</v>
      </c>
      <c r="C82" s="15" t="s">
        <v>21</v>
      </c>
      <c r="D82" s="65"/>
      <c r="E82" s="34" t="s">
        <v>49</v>
      </c>
      <c r="F82" s="3"/>
      <c r="G82" s="74" t="s">
        <v>46</v>
      </c>
    </row>
    <row r="83" spans="1:7" s="66" customFormat="1" x14ac:dyDescent="0.3">
      <c r="A83" s="16">
        <f>A82+0.01</f>
        <v>8.02</v>
      </c>
      <c r="B83" s="14" t="s">
        <v>55</v>
      </c>
      <c r="C83" s="15" t="s">
        <v>52</v>
      </c>
      <c r="D83" s="65"/>
      <c r="E83" s="34" t="s">
        <v>49</v>
      </c>
      <c r="F83" s="3"/>
      <c r="G83" s="74" t="s">
        <v>46</v>
      </c>
    </row>
    <row r="84" spans="1:7" s="66" customFormat="1" ht="72" x14ac:dyDescent="0.3">
      <c r="A84" s="23">
        <v>9</v>
      </c>
      <c r="B84" s="85" t="s">
        <v>107</v>
      </c>
      <c r="C84" s="24"/>
      <c r="D84" s="24"/>
      <c r="E84" s="24"/>
      <c r="F84" s="3"/>
      <c r="G84" s="74" t="s">
        <v>46</v>
      </c>
    </row>
    <row r="85" spans="1:7" s="66" customFormat="1" x14ac:dyDescent="0.3">
      <c r="A85" s="16">
        <f t="shared" ref="A85:A92" si="8">A84+0.01</f>
        <v>9.01</v>
      </c>
      <c r="B85" s="14" t="s">
        <v>65</v>
      </c>
      <c r="C85" s="14" t="s">
        <v>21</v>
      </c>
      <c r="D85" s="65"/>
      <c r="E85" s="34" t="s">
        <v>49</v>
      </c>
      <c r="F85" s="3"/>
      <c r="G85" s="74" t="s">
        <v>46</v>
      </c>
    </row>
    <row r="86" spans="1:7" s="66" customFormat="1" ht="28.8" x14ac:dyDescent="0.3">
      <c r="A86" s="16">
        <f t="shared" si="8"/>
        <v>9.02</v>
      </c>
      <c r="B86" s="14" t="s">
        <v>108</v>
      </c>
      <c r="C86" s="14" t="s">
        <v>21</v>
      </c>
      <c r="D86" s="65"/>
      <c r="E86" s="34" t="s">
        <v>49</v>
      </c>
      <c r="F86" s="3"/>
      <c r="G86" s="74" t="s">
        <v>46</v>
      </c>
    </row>
    <row r="87" spans="1:7" s="66" customFormat="1" x14ac:dyDescent="0.3">
      <c r="A87" s="16">
        <f t="shared" si="8"/>
        <v>9.0299999999999994</v>
      </c>
      <c r="B87" s="14" t="s">
        <v>109</v>
      </c>
      <c r="C87" s="14" t="s">
        <v>21</v>
      </c>
      <c r="D87" s="65"/>
      <c r="E87" s="34" t="s">
        <v>49</v>
      </c>
      <c r="F87" s="3"/>
      <c r="G87" s="74" t="s">
        <v>46</v>
      </c>
    </row>
    <row r="88" spans="1:7" s="66" customFormat="1" ht="28.8" x14ac:dyDescent="0.3">
      <c r="A88" s="16">
        <f t="shared" si="8"/>
        <v>9.0399999999999991</v>
      </c>
      <c r="B88" s="14" t="s">
        <v>110</v>
      </c>
      <c r="C88" s="14" t="s">
        <v>21</v>
      </c>
      <c r="D88" s="65"/>
      <c r="E88" s="34" t="s">
        <v>49</v>
      </c>
      <c r="F88" s="3"/>
      <c r="G88" s="74" t="s">
        <v>46</v>
      </c>
    </row>
    <row r="89" spans="1:7" s="66" customFormat="1" x14ac:dyDescent="0.3">
      <c r="A89" s="16">
        <f t="shared" si="8"/>
        <v>9.0499999999999989</v>
      </c>
      <c r="B89" s="15" t="s">
        <v>71</v>
      </c>
      <c r="C89" s="14" t="s">
        <v>21</v>
      </c>
      <c r="D89" s="65"/>
      <c r="E89" s="34" t="s">
        <v>49</v>
      </c>
      <c r="F89" s="3"/>
      <c r="G89" s="74" t="s">
        <v>46</v>
      </c>
    </row>
    <row r="90" spans="1:7" s="66" customFormat="1" x14ac:dyDescent="0.3">
      <c r="A90" s="16">
        <f t="shared" si="8"/>
        <v>9.0599999999999987</v>
      </c>
      <c r="B90" s="14" t="s">
        <v>111</v>
      </c>
      <c r="C90" s="14" t="s">
        <v>52</v>
      </c>
      <c r="D90" s="65"/>
      <c r="E90" s="34" t="s">
        <v>49</v>
      </c>
      <c r="F90" s="3"/>
      <c r="G90" s="74" t="s">
        <v>46</v>
      </c>
    </row>
    <row r="91" spans="1:7" s="66" customFormat="1" x14ac:dyDescent="0.3">
      <c r="A91" s="16">
        <f t="shared" si="8"/>
        <v>9.0699999999999985</v>
      </c>
      <c r="B91" s="14" t="s">
        <v>112</v>
      </c>
      <c r="C91" s="14" t="s">
        <v>52</v>
      </c>
      <c r="D91" s="65"/>
      <c r="E91" s="34" t="s">
        <v>49</v>
      </c>
      <c r="F91" s="3"/>
      <c r="G91" s="74" t="s">
        <v>46</v>
      </c>
    </row>
    <row r="92" spans="1:7" s="66" customFormat="1" ht="144" x14ac:dyDescent="0.3">
      <c r="A92" s="16">
        <f t="shared" si="8"/>
        <v>9.0799999999999983</v>
      </c>
      <c r="B92" s="14" t="s">
        <v>113</v>
      </c>
      <c r="C92" s="14" t="s">
        <v>52</v>
      </c>
      <c r="D92" s="65"/>
      <c r="E92" s="34" t="s">
        <v>49</v>
      </c>
      <c r="F92" s="3"/>
      <c r="G92" s="74" t="s">
        <v>46</v>
      </c>
    </row>
    <row r="93" spans="1:7" s="66" customFormat="1" ht="158.4" x14ac:dyDescent="0.3">
      <c r="A93" s="23">
        <v>10</v>
      </c>
      <c r="B93" s="85" t="s">
        <v>114</v>
      </c>
      <c r="C93" s="24"/>
      <c r="D93" s="24"/>
      <c r="E93" s="24"/>
      <c r="F93" s="3"/>
      <c r="G93" s="74" t="s">
        <v>46</v>
      </c>
    </row>
    <row r="94" spans="1:7" s="66" customFormat="1" ht="43.2" x14ac:dyDescent="0.3">
      <c r="A94" s="82"/>
      <c r="B94" s="86" t="s">
        <v>115</v>
      </c>
      <c r="C94" s="14"/>
      <c r="D94" s="24"/>
      <c r="E94" s="24"/>
      <c r="F94" s="3"/>
      <c r="G94" s="74" t="s">
        <v>46</v>
      </c>
    </row>
    <row r="95" spans="1:7" s="66" customFormat="1" ht="43.2" x14ac:dyDescent="0.3">
      <c r="A95" s="16">
        <v>10.01</v>
      </c>
      <c r="B95" s="14" t="s">
        <v>116</v>
      </c>
      <c r="C95" s="14" t="s">
        <v>21</v>
      </c>
      <c r="D95" s="65"/>
      <c r="E95" s="34" t="s">
        <v>49</v>
      </c>
      <c r="F95" s="3"/>
      <c r="G95" s="74" t="s">
        <v>46</v>
      </c>
    </row>
    <row r="96" spans="1:7" s="66" customFormat="1" ht="43.2" x14ac:dyDescent="0.3">
      <c r="A96" s="16">
        <v>10.02</v>
      </c>
      <c r="B96" s="14" t="s">
        <v>117</v>
      </c>
      <c r="C96" s="14" t="s">
        <v>21</v>
      </c>
      <c r="D96" s="65"/>
      <c r="E96" s="34" t="s">
        <v>49</v>
      </c>
      <c r="F96" s="3"/>
      <c r="G96" s="74" t="s">
        <v>46</v>
      </c>
    </row>
    <row r="97" spans="1:7" s="66" customFormat="1" ht="28.8" x14ac:dyDescent="0.3">
      <c r="A97" s="16">
        <v>10.029999999999999</v>
      </c>
      <c r="B97" s="14" t="s">
        <v>118</v>
      </c>
      <c r="C97" s="14" t="s">
        <v>21</v>
      </c>
      <c r="D97" s="65"/>
      <c r="E97" s="34" t="s">
        <v>49</v>
      </c>
      <c r="F97" s="3"/>
      <c r="G97" s="74" t="s">
        <v>46</v>
      </c>
    </row>
    <row r="98" spans="1:7" s="66" customFormat="1" ht="43.2" x14ac:dyDescent="0.3">
      <c r="A98" s="16">
        <v>10.039999999999999</v>
      </c>
      <c r="B98" s="14" t="s">
        <v>119</v>
      </c>
      <c r="C98" s="14" t="s">
        <v>21</v>
      </c>
      <c r="D98" s="65"/>
      <c r="E98" s="34" t="s">
        <v>49</v>
      </c>
      <c r="F98" s="3"/>
      <c r="G98" s="74" t="s">
        <v>46</v>
      </c>
    </row>
    <row r="99" spans="1:7" s="66" customFormat="1" ht="43.2" x14ac:dyDescent="0.3">
      <c r="A99" s="16">
        <v>10.049999999999999</v>
      </c>
      <c r="B99" s="14" t="s">
        <v>120</v>
      </c>
      <c r="C99" s="14" t="s">
        <v>21</v>
      </c>
      <c r="D99" s="65"/>
      <c r="E99" s="34" t="s">
        <v>49</v>
      </c>
      <c r="F99" s="3"/>
      <c r="G99" s="74" t="s">
        <v>46</v>
      </c>
    </row>
    <row r="100" spans="1:7" s="66" customFormat="1" ht="43.2" x14ac:dyDescent="0.3">
      <c r="A100" s="16">
        <v>10.059999999999999</v>
      </c>
      <c r="B100" s="14" t="s">
        <v>121</v>
      </c>
      <c r="C100" s="14" t="s">
        <v>21</v>
      </c>
      <c r="D100" s="65"/>
      <c r="E100" s="34" t="s">
        <v>49</v>
      </c>
      <c r="F100" s="3"/>
      <c r="G100" s="74" t="s">
        <v>46</v>
      </c>
    </row>
    <row r="101" spans="1:7" s="66" customFormat="1" ht="28.8" x14ac:dyDescent="0.3">
      <c r="A101" s="16">
        <v>10.069999999999999</v>
      </c>
      <c r="B101" s="14" t="s">
        <v>122</v>
      </c>
      <c r="C101" s="14" t="s">
        <v>21</v>
      </c>
      <c r="D101" s="65"/>
      <c r="E101" s="34" t="s">
        <v>49</v>
      </c>
      <c r="F101" s="3"/>
      <c r="G101" s="74" t="s">
        <v>46</v>
      </c>
    </row>
    <row r="102" spans="1:7" s="66" customFormat="1" ht="43.2" x14ac:dyDescent="0.3">
      <c r="A102" s="16">
        <v>10.079999999999998</v>
      </c>
      <c r="B102" s="14" t="s">
        <v>123</v>
      </c>
      <c r="C102" s="14" t="s">
        <v>52</v>
      </c>
      <c r="D102" s="65"/>
      <c r="E102" s="34" t="s">
        <v>49</v>
      </c>
      <c r="F102" s="3"/>
      <c r="G102" s="74" t="s">
        <v>46</v>
      </c>
    </row>
    <row r="103" spans="1:7" s="66" customFormat="1" ht="28.8" x14ac:dyDescent="0.3">
      <c r="A103" s="16">
        <v>10.089999999999998</v>
      </c>
      <c r="B103" s="14" t="s">
        <v>124</v>
      </c>
      <c r="C103" s="14" t="s">
        <v>52</v>
      </c>
      <c r="D103" s="65"/>
      <c r="E103" s="34" t="s">
        <v>49</v>
      </c>
      <c r="F103" s="3"/>
      <c r="G103" s="74" t="s">
        <v>46</v>
      </c>
    </row>
    <row r="104" spans="1:7" s="66" customFormat="1" ht="28.8" x14ac:dyDescent="0.3">
      <c r="A104" s="16">
        <v>10.099999999999998</v>
      </c>
      <c r="B104" s="14" t="s">
        <v>125</v>
      </c>
      <c r="C104" s="14" t="s">
        <v>52</v>
      </c>
      <c r="D104" s="65"/>
      <c r="E104" s="34" t="s">
        <v>49</v>
      </c>
      <c r="F104" s="3"/>
      <c r="G104" s="74" t="s">
        <v>46</v>
      </c>
    </row>
    <row r="105" spans="1:7" s="66" customFormat="1" ht="28.8" x14ac:dyDescent="0.3">
      <c r="A105" s="16">
        <v>10.109999999999998</v>
      </c>
      <c r="B105" s="14" t="s">
        <v>126</v>
      </c>
      <c r="C105" s="14" t="s">
        <v>52</v>
      </c>
      <c r="D105" s="65"/>
      <c r="E105" s="34" t="s">
        <v>49</v>
      </c>
      <c r="F105" s="3"/>
      <c r="G105" s="74" t="s">
        <v>46</v>
      </c>
    </row>
    <row r="106" spans="1:7" s="66" customFormat="1" ht="43.2" x14ac:dyDescent="0.3">
      <c r="A106" s="16">
        <v>10.119999999999999</v>
      </c>
      <c r="B106" s="14" t="s">
        <v>127</v>
      </c>
      <c r="C106" s="14" t="s">
        <v>52</v>
      </c>
      <c r="D106" s="91"/>
      <c r="E106" s="34" t="s">
        <v>49</v>
      </c>
      <c r="F106" s="3"/>
      <c r="G106" s="74" t="s">
        <v>46</v>
      </c>
    </row>
    <row r="107" spans="1:7" s="66" customFormat="1" ht="43.2" x14ac:dyDescent="0.3">
      <c r="A107" s="16">
        <v>10.130000000000001</v>
      </c>
      <c r="B107" s="14" t="s">
        <v>128</v>
      </c>
      <c r="C107" s="14" t="s">
        <v>52</v>
      </c>
      <c r="D107" s="91"/>
      <c r="E107" s="34" t="s">
        <v>49</v>
      </c>
      <c r="F107" s="3"/>
      <c r="G107" s="74" t="s">
        <v>46</v>
      </c>
    </row>
    <row r="108" spans="1:7" s="66" customFormat="1" ht="43.2" x14ac:dyDescent="0.3">
      <c r="A108" s="16">
        <v>10.14</v>
      </c>
      <c r="B108" s="14" t="s">
        <v>129</v>
      </c>
      <c r="C108" s="14" t="s">
        <v>52</v>
      </c>
      <c r="D108" s="91"/>
      <c r="E108" s="34" t="s">
        <v>49</v>
      </c>
      <c r="F108" s="3"/>
      <c r="G108" s="74" t="s">
        <v>46</v>
      </c>
    </row>
    <row r="109" spans="1:7" s="66" customFormat="1" ht="43.2" x14ac:dyDescent="0.3">
      <c r="A109" s="16">
        <v>10.15</v>
      </c>
      <c r="B109" s="14" t="s">
        <v>130</v>
      </c>
      <c r="C109" s="14" t="s">
        <v>52</v>
      </c>
      <c r="D109" s="91"/>
      <c r="E109" s="34" t="s">
        <v>49</v>
      </c>
      <c r="F109" s="3"/>
      <c r="G109" s="74" t="s">
        <v>46</v>
      </c>
    </row>
    <row r="110" spans="1:7" s="66" customFormat="1" x14ac:dyDescent="0.3">
      <c r="A110" s="16"/>
      <c r="B110" s="14"/>
      <c r="C110" s="14"/>
      <c r="D110" s="20"/>
      <c r="E110" s="20"/>
      <c r="F110" s="3"/>
      <c r="G110" s="74" t="s">
        <v>46</v>
      </c>
    </row>
    <row r="111" spans="1:7" s="66" customFormat="1" x14ac:dyDescent="0.3">
      <c r="A111" s="16"/>
      <c r="B111" s="86" t="s">
        <v>131</v>
      </c>
      <c r="C111" s="14"/>
      <c r="D111" s="20"/>
      <c r="E111" s="20"/>
      <c r="F111" s="3"/>
      <c r="G111" s="74" t="s">
        <v>46</v>
      </c>
    </row>
    <row r="112" spans="1:7" s="66" customFormat="1" ht="28.8" x14ac:dyDescent="0.3">
      <c r="A112" s="16">
        <v>10.16</v>
      </c>
      <c r="B112" s="14" t="s">
        <v>132</v>
      </c>
      <c r="C112" s="14" t="s">
        <v>21</v>
      </c>
      <c r="D112" s="65"/>
      <c r="E112" s="34" t="s">
        <v>49</v>
      </c>
      <c r="F112" s="3"/>
      <c r="G112" s="74" t="s">
        <v>46</v>
      </c>
    </row>
    <row r="113" spans="1:7" s="66" customFormat="1" ht="28.8" x14ac:dyDescent="0.3">
      <c r="A113" s="16">
        <v>10.17</v>
      </c>
      <c r="B113" s="14" t="s">
        <v>133</v>
      </c>
      <c r="C113" s="14" t="s">
        <v>21</v>
      </c>
      <c r="D113" s="65"/>
      <c r="E113" s="34" t="s">
        <v>49</v>
      </c>
      <c r="F113" s="3"/>
      <c r="G113" s="74" t="s">
        <v>46</v>
      </c>
    </row>
    <row r="114" spans="1:7" s="66" customFormat="1" ht="43.2" x14ac:dyDescent="0.3">
      <c r="A114" s="16">
        <v>10.18</v>
      </c>
      <c r="B114" s="14" t="s">
        <v>134</v>
      </c>
      <c r="C114" s="14" t="s">
        <v>21</v>
      </c>
      <c r="D114" s="65"/>
      <c r="E114" s="34" t="s">
        <v>49</v>
      </c>
      <c r="F114" s="3"/>
      <c r="G114" s="74" t="s">
        <v>46</v>
      </c>
    </row>
    <row r="115" spans="1:7" s="66" customFormat="1" ht="43.2" x14ac:dyDescent="0.3">
      <c r="A115" s="16">
        <v>10.19</v>
      </c>
      <c r="B115" s="14" t="s">
        <v>135</v>
      </c>
      <c r="C115" s="14" t="s">
        <v>21</v>
      </c>
      <c r="D115" s="65"/>
      <c r="E115" s="34" t="s">
        <v>49</v>
      </c>
      <c r="F115" s="3"/>
      <c r="G115" s="74" t="s">
        <v>46</v>
      </c>
    </row>
    <row r="116" spans="1:7" s="66" customFormat="1" ht="57.6" x14ac:dyDescent="0.3">
      <c r="A116" s="16">
        <v>10.199999999999999</v>
      </c>
      <c r="B116" s="14" t="s">
        <v>136</v>
      </c>
      <c r="C116" s="14" t="s">
        <v>21</v>
      </c>
      <c r="D116" s="65"/>
      <c r="E116" s="34" t="s">
        <v>49</v>
      </c>
      <c r="F116" s="3"/>
      <c r="G116" s="74" t="s">
        <v>46</v>
      </c>
    </row>
    <row r="117" spans="1:7" s="66" customFormat="1" ht="43.2" x14ac:dyDescent="0.3">
      <c r="A117" s="16">
        <v>10.209999999999999</v>
      </c>
      <c r="B117" s="14" t="s">
        <v>137</v>
      </c>
      <c r="C117" s="14" t="s">
        <v>21</v>
      </c>
      <c r="D117" s="65"/>
      <c r="E117" s="34" t="s">
        <v>49</v>
      </c>
      <c r="F117" s="3"/>
      <c r="G117" s="74" t="s">
        <v>46</v>
      </c>
    </row>
    <row r="118" spans="1:7" s="66" customFormat="1" ht="43.2" x14ac:dyDescent="0.3">
      <c r="A118" s="16">
        <v>10.219999999999999</v>
      </c>
      <c r="B118" s="14" t="s">
        <v>138</v>
      </c>
      <c r="C118" s="14" t="s">
        <v>21</v>
      </c>
      <c r="D118" s="65"/>
      <c r="E118" s="34" t="s">
        <v>49</v>
      </c>
      <c r="F118" s="3"/>
      <c r="G118" s="74" t="s">
        <v>46</v>
      </c>
    </row>
    <row r="119" spans="1:7" s="66" customFormat="1" ht="28.8" x14ac:dyDescent="0.3">
      <c r="A119" s="16">
        <v>10.229999999999999</v>
      </c>
      <c r="B119" s="14" t="s">
        <v>139</v>
      </c>
      <c r="C119" s="14" t="s">
        <v>21</v>
      </c>
      <c r="D119" s="65"/>
      <c r="E119" s="34" t="s">
        <v>49</v>
      </c>
      <c r="F119" s="3"/>
      <c r="G119" s="74" t="s">
        <v>46</v>
      </c>
    </row>
    <row r="120" spans="1:7" s="66" customFormat="1" ht="100.8" x14ac:dyDescent="0.3">
      <c r="A120" s="16">
        <v>10.239999999999998</v>
      </c>
      <c r="B120" s="14" t="s">
        <v>140</v>
      </c>
      <c r="C120" s="14" t="s">
        <v>21</v>
      </c>
      <c r="D120" s="65"/>
      <c r="E120" s="34" t="s">
        <v>49</v>
      </c>
      <c r="F120" s="3"/>
      <c r="G120" s="74" t="s">
        <v>46</v>
      </c>
    </row>
    <row r="121" spans="1:7" s="66" customFormat="1" ht="86.4" x14ac:dyDescent="0.3">
      <c r="A121" s="16">
        <v>10.249999999999998</v>
      </c>
      <c r="B121" s="14" t="s">
        <v>141</v>
      </c>
      <c r="C121" s="14" t="s">
        <v>52</v>
      </c>
      <c r="D121" s="65"/>
      <c r="E121" s="34" t="s">
        <v>49</v>
      </c>
      <c r="F121" s="3"/>
      <c r="G121" s="74" t="s">
        <v>46</v>
      </c>
    </row>
    <row r="122" spans="1:7" s="66" customFormat="1" ht="28.8" x14ac:dyDescent="0.3">
      <c r="A122" s="16">
        <v>10.259999999999998</v>
      </c>
      <c r="B122" s="14" t="s">
        <v>142</v>
      </c>
      <c r="C122" s="14" t="s">
        <v>52</v>
      </c>
      <c r="D122" s="65"/>
      <c r="E122" s="34" t="s">
        <v>49</v>
      </c>
      <c r="F122" s="3"/>
      <c r="G122" s="74" t="s">
        <v>46</v>
      </c>
    </row>
    <row r="123" spans="1:7" s="66" customFormat="1" ht="43.2" x14ac:dyDescent="0.3">
      <c r="A123" s="16">
        <v>10.269999999999998</v>
      </c>
      <c r="B123" s="14" t="s">
        <v>143</v>
      </c>
      <c r="C123" s="14" t="s">
        <v>52</v>
      </c>
      <c r="D123" s="65"/>
      <c r="E123" s="34" t="s">
        <v>49</v>
      </c>
      <c r="F123" s="3"/>
      <c r="G123" s="74" t="s">
        <v>46</v>
      </c>
    </row>
    <row r="124" spans="1:7" s="66" customFormat="1" ht="43.2" x14ac:dyDescent="0.3">
      <c r="A124" s="16">
        <v>10.279999999999998</v>
      </c>
      <c r="B124" s="14" t="s">
        <v>128</v>
      </c>
      <c r="C124" s="14" t="s">
        <v>52</v>
      </c>
      <c r="D124" s="65"/>
      <c r="E124" s="34" t="s">
        <v>49</v>
      </c>
      <c r="F124" s="3"/>
      <c r="G124" s="74" t="s">
        <v>46</v>
      </c>
    </row>
    <row r="125" spans="1:7" s="66" customFormat="1" ht="43.2" x14ac:dyDescent="0.3">
      <c r="A125" s="16">
        <v>10.289999999999997</v>
      </c>
      <c r="B125" s="14" t="s">
        <v>144</v>
      </c>
      <c r="C125" s="14" t="s">
        <v>52</v>
      </c>
      <c r="D125" s="65"/>
      <c r="E125" s="34" t="s">
        <v>49</v>
      </c>
      <c r="F125" s="3"/>
      <c r="G125" s="74" t="s">
        <v>46</v>
      </c>
    </row>
    <row r="126" spans="1:7" s="66" customFormat="1" ht="43.2" x14ac:dyDescent="0.3">
      <c r="A126" s="16">
        <v>10.299999999999997</v>
      </c>
      <c r="B126" s="14" t="s">
        <v>130</v>
      </c>
      <c r="C126" s="14" t="s">
        <v>52</v>
      </c>
      <c r="D126" s="65"/>
      <c r="E126" s="34" t="s">
        <v>49</v>
      </c>
      <c r="F126" s="3"/>
      <c r="G126" s="74" t="s">
        <v>46</v>
      </c>
    </row>
    <row r="127" spans="1:7" s="66" customFormat="1" x14ac:dyDescent="0.3">
      <c r="A127" s="3"/>
      <c r="G127" s="70"/>
    </row>
    <row r="128" spans="1:7" s="66" customFormat="1" x14ac:dyDescent="0.3">
      <c r="A128" s="3"/>
      <c r="G128" s="70"/>
    </row>
    <row r="129" spans="1:7" s="66" customFormat="1" x14ac:dyDescent="0.3">
      <c r="A129" s="3"/>
      <c r="G129" s="70"/>
    </row>
    <row r="130" spans="1:7" s="66" customFormat="1" x14ac:dyDescent="0.3">
      <c r="A130" s="3"/>
      <c r="G130" s="70"/>
    </row>
    <row r="131" spans="1:7" s="66" customFormat="1" x14ac:dyDescent="0.3">
      <c r="A131" s="3"/>
      <c r="G131" s="70"/>
    </row>
    <row r="132" spans="1:7" s="66" customFormat="1" x14ac:dyDescent="0.3">
      <c r="A132" s="3"/>
      <c r="G132" s="70"/>
    </row>
    <row r="133" spans="1:7" s="66" customFormat="1" x14ac:dyDescent="0.3">
      <c r="A133" s="3"/>
      <c r="G133" s="70"/>
    </row>
    <row r="134" spans="1:7" s="66" customFormat="1" x14ac:dyDescent="0.3">
      <c r="A134" s="3"/>
      <c r="G134" s="70"/>
    </row>
    <row r="135" spans="1:7" s="66" customFormat="1" x14ac:dyDescent="0.3">
      <c r="A135" s="3"/>
      <c r="G135" s="70"/>
    </row>
    <row r="136" spans="1:7" s="66" customFormat="1" x14ac:dyDescent="0.3">
      <c r="A136" s="3"/>
      <c r="G136" s="70"/>
    </row>
    <row r="137" spans="1:7" s="66" customFormat="1" x14ac:dyDescent="0.3">
      <c r="A137" s="3"/>
      <c r="G137" s="70"/>
    </row>
    <row r="138" spans="1:7" s="66" customFormat="1" x14ac:dyDescent="0.3">
      <c r="A138" s="3"/>
      <c r="G138" s="70"/>
    </row>
    <row r="139" spans="1:7" s="66" customFormat="1" x14ac:dyDescent="0.3">
      <c r="A139" s="3"/>
      <c r="G139" s="70"/>
    </row>
    <row r="140" spans="1:7" s="66" customFormat="1" x14ac:dyDescent="0.3">
      <c r="A140" s="3"/>
      <c r="G140" s="70"/>
    </row>
    <row r="141" spans="1:7" s="66" customFormat="1" x14ac:dyDescent="0.3">
      <c r="A141" s="3"/>
      <c r="G141" s="70"/>
    </row>
    <row r="142" spans="1:7" s="66" customFormat="1" x14ac:dyDescent="0.3">
      <c r="A142" s="3"/>
      <c r="G142" s="70"/>
    </row>
    <row r="143" spans="1:7" s="66" customFormat="1" x14ac:dyDescent="0.3">
      <c r="A143" s="3"/>
      <c r="G143" s="70"/>
    </row>
    <row r="144" spans="1:7" s="66" customFormat="1" x14ac:dyDescent="0.3">
      <c r="A144" s="3"/>
      <c r="G144" s="70"/>
    </row>
    <row r="145" spans="1:7" s="66" customFormat="1" x14ac:dyDescent="0.3">
      <c r="A145" s="3"/>
      <c r="G145" s="70"/>
    </row>
    <row r="146" spans="1:7" s="66" customFormat="1" x14ac:dyDescent="0.3">
      <c r="A146" s="3"/>
      <c r="G146" s="70"/>
    </row>
    <row r="147" spans="1:7" s="66" customFormat="1" x14ac:dyDescent="0.3">
      <c r="A147" s="3"/>
      <c r="G147" s="70"/>
    </row>
    <row r="148" spans="1:7" s="66" customFormat="1" x14ac:dyDescent="0.3">
      <c r="A148" s="3"/>
      <c r="G148" s="70"/>
    </row>
    <row r="149" spans="1:7" s="66" customFormat="1" x14ac:dyDescent="0.3">
      <c r="A149" s="3"/>
      <c r="G149" s="70"/>
    </row>
    <row r="150" spans="1:7" s="66" customFormat="1" x14ac:dyDescent="0.3">
      <c r="A150" s="3"/>
      <c r="G150" s="70"/>
    </row>
    <row r="151" spans="1:7" s="66" customFormat="1" x14ac:dyDescent="0.3">
      <c r="A151" s="3"/>
      <c r="G151" s="70"/>
    </row>
    <row r="152" spans="1:7" s="66" customFormat="1" x14ac:dyDescent="0.3">
      <c r="A152" s="3"/>
      <c r="G152" s="70"/>
    </row>
    <row r="153" spans="1:7" s="66" customFormat="1" x14ac:dyDescent="0.3">
      <c r="A153" s="3"/>
      <c r="G153" s="70"/>
    </row>
    <row r="154" spans="1:7" x14ac:dyDescent="0.3"/>
    <row r="155" spans="1:7" x14ac:dyDescent="0.3"/>
    <row r="156" spans="1:7" x14ac:dyDescent="0.3"/>
    <row r="157" spans="1:7" x14ac:dyDescent="0.3"/>
    <row r="158" spans="1:7" x14ac:dyDescent="0.3"/>
    <row r="159" spans="1:7" x14ac:dyDescent="0.3"/>
    <row r="160" spans="1:7" x14ac:dyDescent="0.3"/>
    <row r="161" x14ac:dyDescent="0.3"/>
    <row r="162" x14ac:dyDescent="0.3"/>
    <row r="163" x14ac:dyDescent="0.3"/>
    <row r="164" x14ac:dyDescent="0.3"/>
    <row r="165" x14ac:dyDescent="0.3"/>
    <row r="166" x14ac:dyDescent="0.3"/>
    <row r="167" x14ac:dyDescent="0.3"/>
    <row r="168" x14ac:dyDescent="0.3"/>
    <row r="169" x14ac:dyDescent="0.3"/>
    <row r="170" x14ac:dyDescent="0.3"/>
    <row r="171" x14ac:dyDescent="0.3"/>
    <row r="172" x14ac:dyDescent="0.3"/>
    <row r="173" x14ac:dyDescent="0.3"/>
    <row r="174" x14ac:dyDescent="0.3"/>
    <row r="175" x14ac:dyDescent="0.3"/>
    <row r="176" x14ac:dyDescent="0.3"/>
    <row r="177" x14ac:dyDescent="0.3"/>
    <row r="178" x14ac:dyDescent="0.3"/>
    <row r="179" x14ac:dyDescent="0.3"/>
    <row r="180" x14ac:dyDescent="0.3"/>
    <row r="181" x14ac:dyDescent="0.3"/>
    <row r="182" x14ac:dyDescent="0.3"/>
    <row r="183" x14ac:dyDescent="0.3"/>
    <row r="184" x14ac:dyDescent="0.3"/>
    <row r="185" x14ac:dyDescent="0.3"/>
    <row r="186" x14ac:dyDescent="0.3"/>
    <row r="187" x14ac:dyDescent="0.3"/>
    <row r="188" x14ac:dyDescent="0.3"/>
    <row r="189" x14ac:dyDescent="0.3"/>
    <row r="190" x14ac:dyDescent="0.3"/>
    <row r="191" x14ac:dyDescent="0.3"/>
    <row r="192" x14ac:dyDescent="0.3"/>
    <row r="193" x14ac:dyDescent="0.3"/>
    <row r="194" x14ac:dyDescent="0.3"/>
    <row r="195" x14ac:dyDescent="0.3"/>
    <row r="196" x14ac:dyDescent="0.3"/>
    <row r="197" x14ac:dyDescent="0.3"/>
    <row r="198" x14ac:dyDescent="0.3"/>
    <row r="199" x14ac:dyDescent="0.3"/>
    <row r="200" x14ac:dyDescent="0.3"/>
    <row r="201" x14ac:dyDescent="0.3"/>
    <row r="202" x14ac:dyDescent="0.3"/>
    <row r="203" x14ac:dyDescent="0.3"/>
    <row r="204" x14ac:dyDescent="0.3"/>
    <row r="205" x14ac:dyDescent="0.3"/>
    <row r="206" x14ac:dyDescent="0.3"/>
    <row r="207" x14ac:dyDescent="0.3"/>
    <row r="208" x14ac:dyDescent="0.3"/>
    <row r="209" x14ac:dyDescent="0.3"/>
    <row r="210" x14ac:dyDescent="0.3"/>
    <row r="211" x14ac:dyDescent="0.3"/>
    <row r="212" x14ac:dyDescent="0.3"/>
    <row r="213" x14ac:dyDescent="0.3"/>
    <row r="214" x14ac:dyDescent="0.3"/>
    <row r="215" x14ac:dyDescent="0.3"/>
    <row r="216" x14ac:dyDescent="0.3"/>
    <row r="217" x14ac:dyDescent="0.3"/>
    <row r="218" x14ac:dyDescent="0.3"/>
    <row r="219" x14ac:dyDescent="0.3"/>
    <row r="220" x14ac:dyDescent="0.3"/>
    <row r="221" x14ac:dyDescent="0.3"/>
    <row r="222" x14ac:dyDescent="0.3"/>
    <row r="223" x14ac:dyDescent="0.3"/>
    <row r="224" x14ac:dyDescent="0.3"/>
    <row r="225" x14ac:dyDescent="0.3"/>
    <row r="226" x14ac:dyDescent="0.3"/>
    <row r="227" x14ac:dyDescent="0.3"/>
    <row r="228" x14ac:dyDescent="0.3"/>
    <row r="229" x14ac:dyDescent="0.3"/>
    <row r="230" x14ac:dyDescent="0.3"/>
    <row r="231" x14ac:dyDescent="0.3"/>
    <row r="232" x14ac:dyDescent="0.3"/>
    <row r="233" x14ac:dyDescent="0.3"/>
    <row r="234" x14ac:dyDescent="0.3"/>
    <row r="235" x14ac:dyDescent="0.3"/>
    <row r="236" x14ac:dyDescent="0.3"/>
    <row r="237" x14ac:dyDescent="0.3"/>
    <row r="238" x14ac:dyDescent="0.3"/>
    <row r="239" x14ac:dyDescent="0.3"/>
    <row r="240" x14ac:dyDescent="0.3"/>
    <row r="241" x14ac:dyDescent="0.3"/>
    <row r="242" x14ac:dyDescent="0.3"/>
    <row r="243" x14ac:dyDescent="0.3"/>
    <row r="244" x14ac:dyDescent="0.3"/>
    <row r="245" x14ac:dyDescent="0.3"/>
    <row r="246" x14ac:dyDescent="0.3"/>
    <row r="247" x14ac:dyDescent="0.3"/>
    <row r="248" x14ac:dyDescent="0.3"/>
    <row r="249" x14ac:dyDescent="0.3"/>
    <row r="250" x14ac:dyDescent="0.3"/>
    <row r="251" x14ac:dyDescent="0.3"/>
    <row r="252" x14ac:dyDescent="0.3"/>
    <row r="253" x14ac:dyDescent="0.3"/>
    <row r="254" x14ac:dyDescent="0.3"/>
    <row r="255" x14ac:dyDescent="0.3"/>
    <row r="256" x14ac:dyDescent="0.3"/>
    <row r="257" x14ac:dyDescent="0.3"/>
    <row r="258" x14ac:dyDescent="0.3"/>
    <row r="259" x14ac:dyDescent="0.3"/>
    <row r="260" x14ac:dyDescent="0.3"/>
    <row r="261" x14ac:dyDescent="0.3"/>
    <row r="262" x14ac:dyDescent="0.3"/>
    <row r="263" x14ac:dyDescent="0.3"/>
    <row r="264" x14ac:dyDescent="0.3"/>
    <row r="265" x14ac:dyDescent="0.3"/>
    <row r="266" x14ac:dyDescent="0.3"/>
    <row r="267" x14ac:dyDescent="0.3"/>
    <row r="268" x14ac:dyDescent="0.3"/>
    <row r="269" x14ac:dyDescent="0.3"/>
    <row r="270" x14ac:dyDescent="0.3"/>
    <row r="271" x14ac:dyDescent="0.3"/>
    <row r="272" x14ac:dyDescent="0.3"/>
    <row r="273" x14ac:dyDescent="0.3"/>
    <row r="274" x14ac:dyDescent="0.3"/>
    <row r="275" x14ac:dyDescent="0.3"/>
    <row r="276" x14ac:dyDescent="0.3"/>
  </sheetData>
  <sheetProtection algorithmName="SHA-512" hashValue="6pOGymltUmP21PWDqHg0OVlbtQftKNAUJyl0Lm/Va55ZLe9ODvvtLUFiLxuuRiBiul59SDvokBnOB2ShRu7YMA==" saltValue="CKoX1AUztMzFepTEUXhE8A==" spinCount="100000" sheet="1" formatColumns="0" formatRows="0" insertHyperlinks="0"/>
  <protectedRanges>
    <protectedRange sqref="D21:D23 D26:D29 D32:D36 D75:D80 D60:D64 D66:D68 D70:D73 D85:D92 D56:D58 D82:D83 D38:D54 D95:D109 D112:D126" name="Soln Cat Req"/>
    <protectedRange sqref="E21:E23 E26:E29 E32:E36 E85:E92 E66:E68 E70:E73 E56:E58 E75:E80 E82:E83 E60:E64 E38:E54 E95:E109 E112:E126" name="Soln Cat Req_1"/>
  </protectedRanges>
  <conditionalFormatting sqref="D21:D23 D26:D29 D32:D36 D38:D54 D56:D58 D60:D64 D66:D68 D70:D73 D75:D80 D82:D83 D85:D92 D95:D109 D112:D126">
    <cfRule type="expression" dxfId="7" priority="8">
      <formula>(AND(C21="Mandatory",D21="No"))</formula>
    </cfRule>
    <cfRule type="containsBlanks" dxfId="6" priority="12">
      <formula>LEN(TRIM(D21))=0</formula>
    </cfRule>
  </conditionalFormatting>
  <conditionalFormatting sqref="E1:E5 E16:E17 E127:E1048576">
    <cfRule type="expression" dxfId="5" priority="1">
      <formula>"&lt;Leave as blank as no remarks are required&gt;"</formula>
    </cfRule>
  </conditionalFormatting>
  <hyperlinks>
    <hyperlink ref="A1" r:id="rId1" xr:uid="{0FF87E3E-A343-461F-BC2B-14D661C17F65}"/>
    <hyperlink ref="B6" location="'Solution Category Requirements'!A19" display="3D Modeling, Immersive Visualisation &amp; Analysis" xr:uid="{0C0351C3-C551-4003-8144-93199414770A}"/>
    <hyperlink ref="G19" location="'Solution Category Requirements'!A3" display="Return to the top" xr:uid="{D9DFABA1-6C8A-4302-8B59-5733C7ABBF53}"/>
    <hyperlink ref="B7" location="'Solution Category Requirements'!A38" display="Digital Contract Management - Digital Payment" xr:uid="{1FA8EAEB-2083-4DDD-8132-3097BB28DF8A}"/>
    <hyperlink ref="B8" location="'Solution Category Requirements'!A67" display="Quantity Surveying and Valuation" xr:uid="{718E29E2-0A62-4838-8B14-69AB1AA55FB4}"/>
    <hyperlink ref="B9" location="'Solution Category Requirements'!A57" display="Smart Inspection and Management - Worksite Inspection" xr:uid="{BF5DEB2A-4C6F-44B5-9A08-C9C6FB00DE43}"/>
    <hyperlink ref="B10" location="'Solution Category Requirements'!A63" display="Smart Inspection and Management - e-Permit-to-work (e-PTW)" xr:uid="{4FF88854-FA36-4AA2-852C-A0F08D43EC5D}"/>
    <hyperlink ref="B11" location="'Solution Category Requirements'!A67" display="Smart Inspection and Management - Digital Wearables for Workers' Health and Safety" xr:uid="{AB631285-31FE-457B-B968-790C16E9BB4A}"/>
    <hyperlink ref="B12" location="'Solution Category Requirements'!A72" display="FM Workflow Automation" xr:uid="{B6322930-B7BE-4F32-9BFC-00EEB9DF8B26}"/>
    <hyperlink ref="B13" location="'Solution Category Requirements'!A79" display="Coordinated Regulatory Approvals and Rule-Based Model Checker" xr:uid="{8ECB221C-130B-4E91-8389-52834AAD4C50}"/>
    <hyperlink ref="B14" location="'Solution Category Requirements'!A82" display="Data and AI-driven Decision Support System" xr:uid="{E9CB0FB4-61FC-4E35-9D96-730624AC2801}"/>
    <hyperlink ref="B15" location="'Solution Category Requirements'!A91" display="Built Environment Digital Platform" xr:uid="{308047B8-FE99-46B3-8C63-833569AD9D63}"/>
    <hyperlink ref="G20:G126" location="'Solution Category Requirements'!A3" display="Return to the top" xr:uid="{21999543-5D3E-4241-8668-C690E6917087}"/>
  </hyperlinks>
  <pageMargins left="0.7" right="0.7" top="0.75" bottom="0.75" header="0.3" footer="0.3"/>
  <drawing r:id="rId2"/>
  <legacyDrawing r:id="rId3"/>
  <extLst>
    <ext xmlns:x14="http://schemas.microsoft.com/office/spreadsheetml/2009/9/main" uri="{CCE6A557-97BC-4b89-ADB6-D9C93CAAB3DF}">
      <x14:dataValidations xmlns:xm="http://schemas.microsoft.com/office/excel/2006/main" count="1">
        <x14:dataValidation type="list" showInputMessage="1" showErrorMessage="1" xr:uid="{0B0E000F-D026-4CF8-9AEC-68DDB3E1A32D}">
          <x14:formula1>
            <xm:f>Dropdown!$A$2:$A$3</xm:f>
          </x14:formula1>
          <xm:sqref>D56:D58 D60:D64 D66:D68 D70:D73 D32:D36 D21:D23 D26:D29 D75:D80 D85:D92 D95:D109 D82:D83 D38:D54 D112:D126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B42B0-284D-4E7F-ADAF-46AE7D369DEE}">
  <sheetPr codeName="Sheet5">
    <tabColor rgb="FFDCC5ED"/>
  </sheetPr>
  <dimension ref="A1:E27"/>
  <sheetViews>
    <sheetView zoomScale="90" zoomScaleNormal="90" workbookViewId="0">
      <selection activeCell="A3" sqref="A3:B3"/>
    </sheetView>
  </sheetViews>
  <sheetFormatPr defaultColWidth="0" defaultRowHeight="14.4" zeroHeight="1" x14ac:dyDescent="0.3"/>
  <cols>
    <col min="1" max="1" width="23.21875" style="1" customWidth="1"/>
    <col min="2" max="2" width="179.5546875" style="1" customWidth="1"/>
    <col min="3" max="3" width="43.21875" style="1" customWidth="1"/>
    <col min="4" max="5" width="9.21875" style="1" customWidth="1"/>
    <col min="6" max="16384" width="9.21875" style="1" hidden="1"/>
  </cols>
  <sheetData>
    <row r="1" spans="1:4" x14ac:dyDescent="0.3">
      <c r="A1" s="30" t="s">
        <v>0</v>
      </c>
      <c r="C1" s="10" t="str">
        <f>Instructions!$C$1</f>
        <v>Version: 25-2.0</v>
      </c>
    </row>
    <row r="2" spans="1:4" x14ac:dyDescent="0.3">
      <c r="C2" s="28">
        <f>Instructions!$C$2</f>
        <v>45778</v>
      </c>
    </row>
    <row r="3" spans="1:4" ht="32.1" customHeight="1" x14ac:dyDescent="0.3">
      <c r="A3" s="92" t="s">
        <v>145</v>
      </c>
      <c r="B3" s="92"/>
      <c r="C3" s="22"/>
      <c r="D3" s="6"/>
    </row>
    <row r="4" spans="1:4" x14ac:dyDescent="0.3">
      <c r="A4" s="47"/>
      <c r="B4" s="47"/>
    </row>
    <row r="5" spans="1:4" ht="142.5" customHeight="1" x14ac:dyDescent="0.3">
      <c r="A5" s="94" t="s">
        <v>202</v>
      </c>
      <c r="B5" s="93"/>
    </row>
    <row r="6" spans="1:4" x14ac:dyDescent="0.3"/>
    <row r="7" spans="1:4" x14ac:dyDescent="0.3"/>
    <row r="8" spans="1:4" x14ac:dyDescent="0.3">
      <c r="A8" s="8"/>
      <c r="B8" s="4"/>
    </row>
    <row r="9" spans="1:4" x14ac:dyDescent="0.3">
      <c r="A9" s="9" t="s">
        <v>7</v>
      </c>
      <c r="B9" s="4"/>
    </row>
    <row r="10" spans="1:4" ht="173.25" customHeight="1" x14ac:dyDescent="0.3">
      <c r="A10" s="8"/>
      <c r="B10" s="4"/>
    </row>
    <row r="11" spans="1:4" x14ac:dyDescent="0.3">
      <c r="A11" s="8"/>
      <c r="B11" s="4"/>
    </row>
    <row r="12" spans="1:4" x14ac:dyDescent="0.3">
      <c r="A12" s="9" t="s">
        <v>146</v>
      </c>
      <c r="B12" s="4"/>
    </row>
    <row r="13" spans="1:4" ht="49.5" customHeight="1" x14ac:dyDescent="0.3">
      <c r="A13" s="57" t="s">
        <v>147</v>
      </c>
      <c r="B13" s="61" t="s">
        <v>148</v>
      </c>
    </row>
    <row r="14" spans="1:4" ht="38.25" customHeight="1" x14ac:dyDescent="0.3">
      <c r="A14" s="56" t="s">
        <v>149</v>
      </c>
      <c r="B14" s="54" t="str">
        <f>'Survey link'!D6</f>
        <v>This cell will automatically generate a link once you have filled up your company name and proposed solution name in General Assessment worksheet.</v>
      </c>
      <c r="C14" s="4" t="s">
        <v>150</v>
      </c>
    </row>
    <row r="15" spans="1:4" ht="33.75" customHeight="1" x14ac:dyDescent="0.3">
      <c r="B15" s="4"/>
    </row>
    <row r="16" spans="1:4" ht="32.25" customHeight="1" x14ac:dyDescent="0.3">
      <c r="A16" s="58" t="s">
        <v>151</v>
      </c>
      <c r="B16" s="55" t="s">
        <v>152</v>
      </c>
    </row>
    <row r="17" spans="1:2" x14ac:dyDescent="0.3">
      <c r="B17" s="46" t="s">
        <v>153</v>
      </c>
    </row>
    <row r="18" spans="1:2" x14ac:dyDescent="0.3">
      <c r="A18" s="3"/>
      <c r="B18" s="48">
        <v>0</v>
      </c>
    </row>
    <row r="19" spans="1:2" x14ac:dyDescent="0.3"/>
    <row r="20" spans="1:2" x14ac:dyDescent="0.3"/>
    <row r="21" spans="1:2" x14ac:dyDescent="0.3"/>
    <row r="22" spans="1:2" x14ac:dyDescent="0.3"/>
    <row r="23" spans="1:2" x14ac:dyDescent="0.3"/>
    <row r="24" spans="1:2" x14ac:dyDescent="0.3"/>
    <row r="25" spans="1:2" x14ac:dyDescent="0.3"/>
    <row r="26" spans="1:2" x14ac:dyDescent="0.3"/>
    <row r="27" spans="1:2" x14ac:dyDescent="0.3"/>
  </sheetData>
  <sheetProtection algorithmName="SHA-512" hashValue="g1LzGX5754bIHNx1kvNh3KcWZ8q5x+sRy39+IXtw++ZMLOobZO3phTY7HVjVMvyWj6UClslSz9Zlkc12aP8z/Q==" saltValue="x+z1pnKCO2lVDOJyULfwhg==" spinCount="100000" sheet="1" formatColumns="0" formatRows="0"/>
  <protectedRanges>
    <protectedRange sqref="B18" name="Surveys"/>
  </protectedRanges>
  <mergeCells count="2">
    <mergeCell ref="A3:B3"/>
    <mergeCell ref="A5:B5"/>
  </mergeCells>
  <conditionalFormatting sqref="B18">
    <cfRule type="cellIs" dxfId="4" priority="1" operator="between">
      <formula>1</formula>
      <formula>4</formula>
    </cfRule>
    <cfRule type="cellIs" dxfId="3" priority="2" operator="equal">
      <formula>5</formula>
    </cfRule>
  </conditionalFormatting>
  <hyperlinks>
    <hyperlink ref="A1" r:id="rId1" xr:uid="{F85654E6-2625-45DE-85E3-F559A1B06C7E}"/>
  </hyperlinks>
  <pageMargins left="0.7" right="0.7" top="0.75" bottom="0.75" header="0.3" footer="0.3"/>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5B88860-D63B-4D71-9464-1317B7D9AB89}">
          <x14:formula1>
            <xm:f>'Survey link'!$F$1:$F$6</xm:f>
          </x14:formula1>
          <xm:sqref>B18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B7DFC-3D4D-4544-B8E4-69C66FBC530B}">
  <sheetPr codeName="Sheet8">
    <tabColor rgb="FF7030A0"/>
  </sheetPr>
  <dimension ref="A1:K17"/>
  <sheetViews>
    <sheetView showGridLines="0" zoomScale="60" zoomScaleNormal="60" workbookViewId="0">
      <selection activeCell="C7" sqref="C7"/>
    </sheetView>
  </sheetViews>
  <sheetFormatPr defaultColWidth="0" defaultRowHeight="14.4" zeroHeight="1" x14ac:dyDescent="0.3"/>
  <cols>
    <col min="1" max="1" width="84.5546875" customWidth="1"/>
    <col min="2" max="2" width="72.5546875" customWidth="1"/>
    <col min="3" max="3" width="55" customWidth="1"/>
    <col min="4" max="4" width="3" customWidth="1"/>
    <col min="5" max="11" width="0" hidden="1" customWidth="1"/>
    <col min="12" max="16384" width="9.21875" hidden="1"/>
  </cols>
  <sheetData>
    <row r="1" spans="1:3" x14ac:dyDescent="0.3">
      <c r="A1" s="30" t="s">
        <v>0</v>
      </c>
      <c r="C1" s="5" t="str">
        <f>Instructions!C1</f>
        <v>Version: 25-2.0</v>
      </c>
    </row>
    <row r="2" spans="1:3" x14ac:dyDescent="0.3">
      <c r="C2" s="29">
        <f>Instructions!C2</f>
        <v>45778</v>
      </c>
    </row>
    <row r="3" spans="1:3" s="7" customFormat="1" ht="32.1" customHeight="1" x14ac:dyDescent="0.3">
      <c r="A3" s="92" t="s">
        <v>154</v>
      </c>
      <c r="B3" s="92"/>
      <c r="C3" s="92"/>
    </row>
    <row r="4" spans="1:3" x14ac:dyDescent="0.3"/>
    <row r="5" spans="1:3" ht="21.6" thickBot="1" x14ac:dyDescent="0.45">
      <c r="A5" s="43" t="s">
        <v>155</v>
      </c>
    </row>
    <row r="6" spans="1:3" s="19" customFormat="1" ht="15.6" x14ac:dyDescent="0.3">
      <c r="A6" s="38" t="s">
        <v>156</v>
      </c>
      <c r="B6" s="42" t="s">
        <v>157</v>
      </c>
      <c r="C6" s="41" t="s">
        <v>158</v>
      </c>
    </row>
    <row r="7" spans="1:3" ht="142.05000000000001" customHeight="1" thickBot="1" x14ac:dyDescent="0.35">
      <c r="A7" s="35"/>
      <c r="B7" s="36"/>
      <c r="C7" s="37" t="e">
        <f>IF(AND('Data for graphs'!N2=100%,'Data for graphs'!E25=0),"Proceed","Do not submit")</f>
        <v>#REF!</v>
      </c>
    </row>
    <row r="8" spans="1:3" ht="15" thickBot="1" x14ac:dyDescent="0.35"/>
    <row r="9" spans="1:3" s="19" customFormat="1" x14ac:dyDescent="0.3">
      <c r="A9" s="40" t="s">
        <v>6</v>
      </c>
      <c r="B9" s="42" t="s">
        <v>157</v>
      </c>
      <c r="C9" s="41"/>
    </row>
    <row r="10" spans="1:3" ht="142.05000000000001" customHeight="1" thickBot="1" x14ac:dyDescent="0.35">
      <c r="A10" s="35"/>
      <c r="B10" s="36"/>
      <c r="C10" s="39" t="str">
        <f>HYPERLINK("#'General Assessment'!A1", "Return to General Assessment")</f>
        <v>Return to General Assessment</v>
      </c>
    </row>
    <row r="11" spans="1:3" ht="15" thickBot="1" x14ac:dyDescent="0.35"/>
    <row r="12" spans="1:3" s="19" customFormat="1" x14ac:dyDescent="0.3">
      <c r="A12" s="40" t="s">
        <v>159</v>
      </c>
      <c r="B12" s="42" t="s">
        <v>157</v>
      </c>
      <c r="C12" s="41"/>
    </row>
    <row r="13" spans="1:3" ht="142.05000000000001" customHeight="1" thickBot="1" x14ac:dyDescent="0.35">
      <c r="A13" s="35"/>
      <c r="B13" s="36"/>
      <c r="C13" s="39" t="str">
        <f>HYPERLINK("#'Solution Category Requirements'!A1", "Return to Solution Category Requirements")</f>
        <v>Return to Solution Category Requirements</v>
      </c>
    </row>
    <row r="14" spans="1:3" ht="15" thickBot="1" x14ac:dyDescent="0.35"/>
    <row r="15" spans="1:3" s="19" customFormat="1" x14ac:dyDescent="0.3">
      <c r="A15" s="40" t="s">
        <v>145</v>
      </c>
      <c r="B15" s="42" t="s">
        <v>157</v>
      </c>
      <c r="C15" s="41"/>
    </row>
    <row r="16" spans="1:3" ht="142.05000000000001" customHeight="1" thickBot="1" x14ac:dyDescent="0.35">
      <c r="A16" s="35"/>
      <c r="B16" s="36"/>
      <c r="C16" s="39" t="str">
        <f>HYPERLINK("#'Satisfaction Survey'!A4", "Return to Satisfaction Survey")</f>
        <v>Return to Satisfaction Survey</v>
      </c>
    </row>
    <row r="17" x14ac:dyDescent="0.3"/>
  </sheetData>
  <sheetProtection formatColumns="0" formatRows="0"/>
  <mergeCells count="1">
    <mergeCell ref="A3:C3"/>
  </mergeCells>
  <conditionalFormatting sqref="C7">
    <cfRule type="containsText" dxfId="2" priority="1" operator="containsText" text="Proceed">
      <formula>NOT(ISERROR(SEARCH("Proceed",C7)))</formula>
    </cfRule>
    <cfRule type="containsText" dxfId="1" priority="2" operator="containsText" text="Do not submit">
      <formula>NOT(ISERROR(SEARCH("Do not submit",C7)))</formula>
    </cfRule>
  </conditionalFormatting>
  <hyperlinks>
    <hyperlink ref="A1" r:id="rId1" xr:uid="{D5A941B9-6FA0-4348-981E-0336398BCD13}"/>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CEB50-C564-469D-848B-EA07434B6D49}">
  <sheetPr codeName="Sheet6"/>
  <dimension ref="A1:T29"/>
  <sheetViews>
    <sheetView workbookViewId="0">
      <selection activeCell="B7" sqref="B7"/>
    </sheetView>
  </sheetViews>
  <sheetFormatPr defaultRowHeight="14.4" x14ac:dyDescent="0.3"/>
  <cols>
    <col min="2" max="2" width="45.5546875" bestFit="1" customWidth="1"/>
    <col min="3" max="3" width="13.21875" bestFit="1" customWidth="1"/>
  </cols>
  <sheetData>
    <row r="1" spans="1:19" x14ac:dyDescent="0.3">
      <c r="A1" t="s">
        <v>160</v>
      </c>
      <c r="E1" t="s">
        <v>161</v>
      </c>
      <c r="H1" t="s">
        <v>162</v>
      </c>
      <c r="M1" t="s">
        <v>156</v>
      </c>
    </row>
    <row r="2" spans="1:19" x14ac:dyDescent="0.3">
      <c r="A2" t="s">
        <v>163</v>
      </c>
      <c r="B2" s="11">
        <f>COUNTIF('General Assessment'!D12:D21,"Yes")/B6+COUNTIF('General Assessment'!D12:D21,"No")/B6</f>
        <v>0</v>
      </c>
      <c r="E2" t="s">
        <v>164</v>
      </c>
      <c r="F2" s="12">
        <f>B13</f>
        <v>0</v>
      </c>
      <c r="H2" t="s">
        <v>164</v>
      </c>
      <c r="I2" s="11">
        <f>J2/5</f>
        <v>0</v>
      </c>
      <c r="J2">
        <f>'Satisfaction Survey'!B18</f>
        <v>0</v>
      </c>
      <c r="M2" t="s">
        <v>164</v>
      </c>
      <c r="N2" s="11">
        <f>SUM(B2,F2,I2)/3</f>
        <v>0</v>
      </c>
    </row>
    <row r="3" spans="1:19" x14ac:dyDescent="0.3">
      <c r="A3" t="s">
        <v>165</v>
      </c>
      <c r="B3" s="12">
        <f>100%-B2</f>
        <v>1</v>
      </c>
      <c r="E3" t="s">
        <v>165</v>
      </c>
      <c r="F3" s="12">
        <f t="shared" ref="F3:F5" si="0">B14</f>
        <v>1</v>
      </c>
      <c r="H3" t="s">
        <v>166</v>
      </c>
      <c r="I3" s="11">
        <f>1-I2</f>
        <v>1</v>
      </c>
      <c r="J3">
        <f>5-J2</f>
        <v>5</v>
      </c>
      <c r="M3" t="s">
        <v>165</v>
      </c>
      <c r="N3" s="11">
        <f>SUM(B3,F3,I3)/3</f>
        <v>1</v>
      </c>
    </row>
    <row r="4" spans="1:19" x14ac:dyDescent="0.3">
      <c r="A4" t="s">
        <v>167</v>
      </c>
      <c r="B4" s="11">
        <f>COUNTIF('General Assessment'!D15:D21,"Yes")/B6</f>
        <v>0</v>
      </c>
      <c r="E4" t="s">
        <v>167</v>
      </c>
      <c r="F4" s="12">
        <f t="shared" si="0"/>
        <v>0</v>
      </c>
      <c r="H4" t="s">
        <v>167</v>
      </c>
    </row>
    <row r="5" spans="1:19" x14ac:dyDescent="0.3">
      <c r="A5" t="s">
        <v>168</v>
      </c>
      <c r="B5" s="11">
        <f>COUNTIF('General Assessment'!D15:D21,"No")/B6</f>
        <v>0</v>
      </c>
      <c r="E5" t="s">
        <v>168</v>
      </c>
      <c r="F5" s="12">
        <f t="shared" si="0"/>
        <v>0</v>
      </c>
      <c r="H5" t="s">
        <v>168</v>
      </c>
    </row>
    <row r="6" spans="1:19" x14ac:dyDescent="0.3">
      <c r="A6" t="s">
        <v>169</v>
      </c>
      <c r="B6">
        <f>COUNTIF('General Assessment'!A12:A23, "&lt;&gt;")</f>
        <v>10</v>
      </c>
    </row>
    <row r="7" spans="1:19" x14ac:dyDescent="0.3">
      <c r="S7" t="s">
        <v>170</v>
      </c>
    </row>
    <row r="9" spans="1:19" x14ac:dyDescent="0.3">
      <c r="A9" t="s">
        <v>171</v>
      </c>
    </row>
    <row r="11" spans="1:19" x14ac:dyDescent="0.3">
      <c r="A11" t="s">
        <v>161</v>
      </c>
    </row>
    <row r="12" spans="1:19" x14ac:dyDescent="0.3">
      <c r="B12" t="s">
        <v>161</v>
      </c>
      <c r="C12" s="62">
        <v>1</v>
      </c>
      <c r="D12" s="62">
        <v>2</v>
      </c>
      <c r="E12" s="62">
        <v>3</v>
      </c>
      <c r="F12" s="62">
        <v>4</v>
      </c>
      <c r="G12" s="62">
        <v>5</v>
      </c>
      <c r="H12" s="62">
        <v>6</v>
      </c>
      <c r="I12" s="62">
        <v>7</v>
      </c>
      <c r="J12" s="62">
        <v>8</v>
      </c>
      <c r="K12" s="62">
        <v>9</v>
      </c>
      <c r="L12" s="62">
        <v>10</v>
      </c>
      <c r="M12" s="62">
        <v>11</v>
      </c>
      <c r="N12" s="62">
        <v>12</v>
      </c>
      <c r="O12" s="62">
        <v>13</v>
      </c>
      <c r="P12" s="62">
        <v>14</v>
      </c>
      <c r="Q12" s="62">
        <v>15</v>
      </c>
      <c r="R12" s="62">
        <v>16</v>
      </c>
      <c r="S12" s="62">
        <v>17</v>
      </c>
    </row>
    <row r="13" spans="1:19" x14ac:dyDescent="0.3">
      <c r="A13" t="s">
        <v>164</v>
      </c>
      <c r="B13" s="11" cm="1">
        <f t="array" ref="B13">IFERROR(INDEX(C13:R13, MATCH(TRUE, C13:R13&gt;0, 0)), 0)</f>
        <v>0</v>
      </c>
      <c r="C13" s="44">
        <f>SUM(C15:C16)</f>
        <v>0</v>
      </c>
      <c r="D13" s="44">
        <f t="shared" ref="D13:R13" si="1">SUM(D15:D16)</f>
        <v>0</v>
      </c>
      <c r="E13" s="44">
        <f t="shared" si="1"/>
        <v>0</v>
      </c>
      <c r="F13" s="44">
        <f t="shared" si="1"/>
        <v>0</v>
      </c>
      <c r="G13" s="44">
        <f t="shared" si="1"/>
        <v>0</v>
      </c>
      <c r="H13" s="44">
        <f t="shared" si="1"/>
        <v>0</v>
      </c>
      <c r="I13" s="44">
        <f t="shared" si="1"/>
        <v>0</v>
      </c>
      <c r="J13" s="44">
        <f t="shared" si="1"/>
        <v>0</v>
      </c>
      <c r="K13" s="44">
        <f t="shared" si="1"/>
        <v>0</v>
      </c>
      <c r="L13" s="44">
        <f t="shared" si="1"/>
        <v>0</v>
      </c>
      <c r="M13" s="44" t="e">
        <f t="shared" si="1"/>
        <v>#DIV/0!</v>
      </c>
      <c r="N13" s="44" t="e">
        <f t="shared" si="1"/>
        <v>#DIV/0!</v>
      </c>
      <c r="O13" s="44" t="e">
        <f t="shared" si="1"/>
        <v>#DIV/0!</v>
      </c>
      <c r="P13" s="44" t="e">
        <f t="shared" si="1"/>
        <v>#DIV/0!</v>
      </c>
      <c r="Q13" s="44" t="e">
        <f t="shared" si="1"/>
        <v>#DIV/0!</v>
      </c>
      <c r="R13" s="44" t="e">
        <f t="shared" si="1"/>
        <v>#DIV/0!</v>
      </c>
    </row>
    <row r="14" spans="1:19" x14ac:dyDescent="0.3">
      <c r="A14" t="s">
        <v>165</v>
      </c>
      <c r="B14" s="12">
        <f>100%-B13</f>
        <v>1</v>
      </c>
      <c r="C14" s="12">
        <f>100%-C13</f>
        <v>1</v>
      </c>
      <c r="D14" s="12">
        <f t="shared" ref="D14:R14" si="2">100%-D13</f>
        <v>1</v>
      </c>
      <c r="E14" s="12">
        <f t="shared" si="2"/>
        <v>1</v>
      </c>
      <c r="F14" s="12">
        <f t="shared" si="2"/>
        <v>1</v>
      </c>
      <c r="G14" s="12">
        <f t="shared" si="2"/>
        <v>1</v>
      </c>
      <c r="H14" s="12">
        <f t="shared" si="2"/>
        <v>1</v>
      </c>
      <c r="I14" s="12">
        <f t="shared" si="2"/>
        <v>1</v>
      </c>
      <c r="J14" s="12">
        <f t="shared" si="2"/>
        <v>1</v>
      </c>
      <c r="K14" s="12">
        <f t="shared" si="2"/>
        <v>1</v>
      </c>
      <c r="L14" s="12">
        <f t="shared" si="2"/>
        <v>1</v>
      </c>
      <c r="M14" s="12" t="e">
        <f t="shared" si="2"/>
        <v>#DIV/0!</v>
      </c>
      <c r="N14" s="12" t="e">
        <f t="shared" si="2"/>
        <v>#DIV/0!</v>
      </c>
      <c r="O14" s="12" t="e">
        <f t="shared" si="2"/>
        <v>#DIV/0!</v>
      </c>
      <c r="P14" s="12" t="e">
        <f t="shared" si="2"/>
        <v>#DIV/0!</v>
      </c>
      <c r="Q14" s="12" t="e">
        <f t="shared" si="2"/>
        <v>#DIV/0!</v>
      </c>
      <c r="R14" s="12" t="e">
        <f t="shared" si="2"/>
        <v>#DIV/0!</v>
      </c>
    </row>
    <row r="15" spans="1:19" x14ac:dyDescent="0.3">
      <c r="A15" t="s">
        <v>167</v>
      </c>
      <c r="B15" s="11">
        <f>HLOOKUP(B13,C13:R16,3)</f>
        <v>0</v>
      </c>
      <c r="C15" s="11">
        <f>COUNTIFS('Solution Category Requirements'!$A$15:$A$293,"&gt;"&amp;C12,'Solution Category Requirements'!$A$15:$A$293,"&lt;"&amp;D12,'Solution Category Requirements'!$D$15:$D$293,"Yes")/C17</f>
        <v>0</v>
      </c>
      <c r="D15" s="11">
        <f>COUNTIFS('Solution Category Requirements'!$A$15:$A$293,"&gt;"&amp;D12,'Solution Category Requirements'!$A$15:$A$293,"&lt;"&amp;E12,'Solution Category Requirements'!$D$15:$D$293,"Yes")/D17</f>
        <v>0</v>
      </c>
      <c r="E15" s="11">
        <f>COUNTIFS('Solution Category Requirements'!$A$15:$A$293,"&gt;"&amp;E12,'Solution Category Requirements'!$A$15:$A$293,"&lt;"&amp;F12,'Solution Category Requirements'!$D$15:$D$293,"Yes")/E17</f>
        <v>0</v>
      </c>
      <c r="F15" s="11">
        <f>COUNTIFS('Solution Category Requirements'!$A$15:$A$293,"&gt;"&amp;F12,'Solution Category Requirements'!$A$15:$A$293,"&lt;"&amp;G12,'Solution Category Requirements'!$D$15:$D$293,"Yes")/F17</f>
        <v>0</v>
      </c>
      <c r="G15" s="11">
        <f>COUNTIFS('Solution Category Requirements'!$A$15:$A$293,"&gt;"&amp;G12,'Solution Category Requirements'!$A$15:$A$293,"&lt;"&amp;H12,'Solution Category Requirements'!$D$15:$D$293,"Yes")/G17</f>
        <v>0</v>
      </c>
      <c r="H15" s="11">
        <f>COUNTIFS('Solution Category Requirements'!$A$15:$A$293,"&gt;"&amp;H12,'Solution Category Requirements'!$A$15:$A$293,"&lt;"&amp;I12,'Solution Category Requirements'!$D$15:$D$293,"Yes")/H17</f>
        <v>0</v>
      </c>
      <c r="I15" s="11">
        <f>COUNTIFS('Solution Category Requirements'!$A$15:$A$293,"&gt;"&amp;I12,'Solution Category Requirements'!$A$15:$A$293,"&lt;"&amp;J12,'Solution Category Requirements'!$D$15:$D$293,"Yes")/I17</f>
        <v>0</v>
      </c>
      <c r="J15" s="11">
        <f>COUNTIFS('Solution Category Requirements'!$A$15:$A$293,"&gt;"&amp;J12,'Solution Category Requirements'!$A$15:$A$293,"&lt;"&amp;K12,'Solution Category Requirements'!$D$15:$D$293,"Yes")/J17</f>
        <v>0</v>
      </c>
      <c r="K15" s="11">
        <f>COUNTIFS('Solution Category Requirements'!$A$15:$A$293,"&gt;"&amp;K12,'Solution Category Requirements'!$A$15:$A$293,"&lt;"&amp;L12,'Solution Category Requirements'!$D$15:$D$293,"Yes")/K17</f>
        <v>0</v>
      </c>
      <c r="L15" s="11">
        <f>COUNTIFS('Solution Category Requirements'!$A$15:$A$293,"&gt;"&amp;L12,'Solution Category Requirements'!$A$15:$A$293,"&lt;"&amp;M12,'Solution Category Requirements'!$D$15:$D$293,"Yes")/L17</f>
        <v>0</v>
      </c>
      <c r="M15" s="11" t="e">
        <f>COUNTIFS('Solution Category Requirements'!$A$15:$A$293,"&gt;"&amp;M12,'Solution Category Requirements'!$A$15:$A$293,"&lt;"&amp;N12,'Solution Category Requirements'!$D$15:$D$293,"Yes")/M17</f>
        <v>#DIV/0!</v>
      </c>
      <c r="N15" s="11" t="e">
        <f>COUNTIFS('Solution Category Requirements'!$A$15:$A$293,"&gt;"&amp;N12,'Solution Category Requirements'!$A$15:$A$293,"&lt;"&amp;O12,'Solution Category Requirements'!$D$15:$D$293,"Yes")/N17</f>
        <v>#DIV/0!</v>
      </c>
      <c r="O15" s="11" t="e">
        <f>COUNTIFS('Solution Category Requirements'!$A$15:$A$293,"&gt;"&amp;O12,'Solution Category Requirements'!$A$15:$A$293,"&lt;"&amp;P12,'Solution Category Requirements'!$D$15:$D$293,"Yes")/O17</f>
        <v>#DIV/0!</v>
      </c>
      <c r="P15" s="11" t="e">
        <f>COUNTIFS('Solution Category Requirements'!$A$15:$A$293,"&gt;"&amp;P12,'Solution Category Requirements'!$A$15:$A$293,"&lt;"&amp;Q12,'Solution Category Requirements'!$D$15:$D$293,"Yes")/P17</f>
        <v>#DIV/0!</v>
      </c>
      <c r="Q15" s="11" t="e">
        <f>COUNTIFS('Solution Category Requirements'!$A$15:$A$293,"&gt;"&amp;Q12,'Solution Category Requirements'!$A$15:$A$293,"&lt;"&amp;R12,'Solution Category Requirements'!$D$15:$D$293,"Yes")/Q17</f>
        <v>#DIV/0!</v>
      </c>
      <c r="R15" s="11" t="e">
        <f>COUNTIFS('Solution Category Requirements'!$A$15:$A$293,"&gt;"&amp;R12,'Solution Category Requirements'!$A$15:$A$293,"&lt;"&amp;S12,'Solution Category Requirements'!$D$15:$D$293,"Yes")/R17</f>
        <v>#DIV/0!</v>
      </c>
    </row>
    <row r="16" spans="1:19" x14ac:dyDescent="0.3">
      <c r="A16" t="s">
        <v>168</v>
      </c>
      <c r="B16" s="11">
        <f>HLOOKUP(B13,C13:R16,4)</f>
        <v>0</v>
      </c>
      <c r="C16" s="11">
        <f>COUNTIFS('Solution Category Requirements'!$A$15:$A$293,"&gt;"&amp;C12,'Solution Category Requirements'!$A$15:$A$293,"&lt;"&amp;D12,'Solution Category Requirements'!$D$15:$D$293,"No")/C17</f>
        <v>0</v>
      </c>
      <c r="D16" s="11">
        <f>COUNTIFS('Solution Category Requirements'!$A$15:$A$293,"&gt;"&amp;D12,'Solution Category Requirements'!$A$15:$A$293,"&lt;"&amp;E12,'Solution Category Requirements'!$D$15:$D$293,"No")/D17</f>
        <v>0</v>
      </c>
      <c r="E16" s="11">
        <f>COUNTIFS('Solution Category Requirements'!$A$15:$A$293,"&gt;"&amp;E12,'Solution Category Requirements'!$A$15:$A$293,"&lt;"&amp;F12,'Solution Category Requirements'!$D$15:$D$293,"No")/E17</f>
        <v>0</v>
      </c>
      <c r="F16" s="11">
        <f>COUNTIFS('Solution Category Requirements'!$A$15:$A$293,"&gt;"&amp;F12,'Solution Category Requirements'!$A$15:$A$293,"&lt;"&amp;G12,'Solution Category Requirements'!$D$15:$D$293,"No")/F17</f>
        <v>0</v>
      </c>
      <c r="G16" s="11">
        <f>COUNTIFS('Solution Category Requirements'!$A$15:$A$293,"&gt;"&amp;G12,'Solution Category Requirements'!$A$15:$A$293,"&lt;"&amp;H12,'Solution Category Requirements'!$D$15:$D$293,"No")/G17</f>
        <v>0</v>
      </c>
      <c r="H16" s="11">
        <f>COUNTIFS('Solution Category Requirements'!$A$15:$A$293,"&gt;"&amp;H12,'Solution Category Requirements'!$A$15:$A$293,"&lt;"&amp;I12,'Solution Category Requirements'!$D$15:$D$293,"No")/H17</f>
        <v>0</v>
      </c>
      <c r="I16" s="11">
        <f>COUNTIFS('Solution Category Requirements'!$A$15:$A$293,"&gt;"&amp;I12,'Solution Category Requirements'!$A$15:$A$293,"&lt;"&amp;J12,'Solution Category Requirements'!$D$15:$D$293,"No")/I17</f>
        <v>0</v>
      </c>
      <c r="J16" s="11">
        <f>COUNTIFS('Solution Category Requirements'!$A$15:$A$293,"&gt;"&amp;J12,'Solution Category Requirements'!$A$15:$A$293,"&lt;"&amp;K12,'Solution Category Requirements'!$D$15:$D$293,"No")/J17</f>
        <v>0</v>
      </c>
      <c r="K16" s="11">
        <f>COUNTIFS('Solution Category Requirements'!$A$15:$A$293,"&gt;"&amp;K12,'Solution Category Requirements'!$A$15:$A$293,"&lt;"&amp;L12,'Solution Category Requirements'!$D$15:$D$293,"No")/K17</f>
        <v>0</v>
      </c>
      <c r="L16" s="11">
        <f>COUNTIFS('Solution Category Requirements'!$A$15:$A$293,"&gt;"&amp;L12,'Solution Category Requirements'!$A$15:$A$293,"&lt;"&amp;M12,'Solution Category Requirements'!$D$15:$D$293,"No")/L17</f>
        <v>0</v>
      </c>
      <c r="M16" s="11" t="e">
        <f>COUNTIFS('Solution Category Requirements'!$A$15:$A$293,"&gt;"&amp;M12,'Solution Category Requirements'!$A$15:$A$293,"&lt;"&amp;N12,'Solution Category Requirements'!$D$15:$D$293,"No")/M17</f>
        <v>#DIV/0!</v>
      </c>
      <c r="N16" s="11" t="e">
        <f>COUNTIFS('Solution Category Requirements'!$A$15:$A$293,"&gt;"&amp;N12,'Solution Category Requirements'!$A$15:$A$293,"&lt;"&amp;O12,'Solution Category Requirements'!$D$15:$D$293,"No")/N17</f>
        <v>#DIV/0!</v>
      </c>
      <c r="O16" s="11" t="e">
        <f>COUNTIFS('Solution Category Requirements'!$A$15:$A$293,"&gt;"&amp;O12,'Solution Category Requirements'!$A$15:$A$293,"&lt;"&amp;P12,'Solution Category Requirements'!$D$15:$D$293,"No")/O17</f>
        <v>#DIV/0!</v>
      </c>
      <c r="P16" s="11" t="e">
        <f>COUNTIFS('Solution Category Requirements'!$A$15:$A$293,"&gt;"&amp;P12,'Solution Category Requirements'!$A$15:$A$293,"&lt;"&amp;Q12,'Solution Category Requirements'!$D$15:$D$293,"No")/P17</f>
        <v>#DIV/0!</v>
      </c>
      <c r="Q16" s="11" t="e">
        <f>COUNTIFS('Solution Category Requirements'!$A$15:$A$293,"&gt;"&amp;Q12,'Solution Category Requirements'!$A$15:$A$293,"&lt;"&amp;R12,'Solution Category Requirements'!$D$15:$D$293,"No")/Q17</f>
        <v>#DIV/0!</v>
      </c>
      <c r="R16" s="11" t="e">
        <f>COUNTIFS('Solution Category Requirements'!$A$15:$A$293,"&gt;"&amp;R12,'Solution Category Requirements'!$A$15:$A$293,"&lt;"&amp;S12,'Solution Category Requirements'!$D$15:$D$293,"No")/R17</f>
        <v>#DIV/0!</v>
      </c>
    </row>
    <row r="17" spans="1:20" x14ac:dyDescent="0.3">
      <c r="A17" t="s">
        <v>172</v>
      </c>
      <c r="B17" s="11"/>
      <c r="C17" s="45">
        <f>COUNTIFS('Solution Category Requirements'!$A$18:$A$421,"&gt;"&amp;C12,'Solution Category Requirements'!$A$18:$A$421,"&lt;"&amp;D12)</f>
        <v>12</v>
      </c>
      <c r="D17" s="45">
        <f>COUNTIFS('Solution Category Requirements'!$A$18:$A$421,"&gt;"&amp;D12,'Solution Category Requirements'!$A$18:$A$421,"&lt;"&amp;E12)</f>
        <v>17</v>
      </c>
      <c r="E17" s="45">
        <f>COUNTIFS('Solution Category Requirements'!$A$18:$A$421,"&gt;"&amp;E12,'Solution Category Requirements'!$A$18:$A$421,"&lt;"&amp;F12)</f>
        <v>3</v>
      </c>
      <c r="F17" s="45">
        <f>COUNTIFS('Solution Category Requirements'!$A$18:$A$421,"&gt;"&amp;F12,'Solution Category Requirements'!$A$18:$A$421,"&lt;"&amp;G12)</f>
        <v>5</v>
      </c>
      <c r="G17" s="45">
        <f>COUNTIFS('Solution Category Requirements'!$A$18:$A$421,"&gt;"&amp;G12,'Solution Category Requirements'!$A$18:$A$421,"&lt;"&amp;H12)</f>
        <v>3</v>
      </c>
      <c r="H17" s="45">
        <f>COUNTIFS('Solution Category Requirements'!$A$18:$A$421,"&gt;"&amp;H12,'Solution Category Requirements'!$A$18:$A$421,"&lt;"&amp;I12)</f>
        <v>4</v>
      </c>
      <c r="I17" s="45">
        <f>COUNTIFS('Solution Category Requirements'!$A$18:$A$421,"&gt;"&amp;I12,'Solution Category Requirements'!$A$18:$A$421,"&lt;"&amp;J12)</f>
        <v>6</v>
      </c>
      <c r="J17" s="45">
        <f>COUNTIFS('Solution Category Requirements'!$A$18:$A$421,"&gt;"&amp;J12,'Solution Category Requirements'!$A$18:$A$421,"&lt;"&amp;K12)</f>
        <v>2</v>
      </c>
      <c r="K17" s="45">
        <f>COUNTIFS('Solution Category Requirements'!$A$18:$A$421,"&gt;"&amp;K12,'Solution Category Requirements'!$A$18:$A$421,"&lt;"&amp;L12)</f>
        <v>8</v>
      </c>
      <c r="L17" s="45">
        <f>COUNTIFS('Solution Category Requirements'!$A$18:$A$421,"&gt;"&amp;L12,'Solution Category Requirements'!$A$18:$A$421,"&lt;"&amp;M12)</f>
        <v>30</v>
      </c>
      <c r="M17" s="45">
        <f>COUNTIFS('Solution Category Requirements'!$A$18:$A$421,"&gt;"&amp;M12,'Solution Category Requirements'!$A$18:$A$421,"&lt;"&amp;N12)</f>
        <v>0</v>
      </c>
      <c r="N17" s="45">
        <f>COUNTIFS('Solution Category Requirements'!$A$18:$A$421,"&gt;"&amp;N12,'Solution Category Requirements'!$A$18:$A$421,"&lt;"&amp;O12)</f>
        <v>0</v>
      </c>
      <c r="O17" s="45">
        <f>COUNTIFS('Solution Category Requirements'!$A$18:$A$421,"&gt;"&amp;O12,'Solution Category Requirements'!$A$18:$A$421,"&lt;"&amp;P12)</f>
        <v>0</v>
      </c>
      <c r="P17" s="45">
        <f>COUNTIFS('Solution Category Requirements'!$A$18:$A$421,"&gt;"&amp;P12,'Solution Category Requirements'!$A$18:$A$421,"&lt;"&amp;Q12)</f>
        <v>0</v>
      </c>
      <c r="Q17" s="45">
        <f>COUNTIFS('Solution Category Requirements'!$A$18:$A$421,"&gt;"&amp;Q12,'Solution Category Requirements'!$A$18:$A$421,"&lt;"&amp;R12)</f>
        <v>0</v>
      </c>
      <c r="R17" s="45">
        <f>COUNTIFS('Solution Category Requirements'!$A$18:$A$421,"&gt;"&amp;R12,'Solution Category Requirements'!$A$18:$A$421,"&lt;"&amp;S12)</f>
        <v>0</v>
      </c>
    </row>
    <row r="19" spans="1:20" x14ac:dyDescent="0.3">
      <c r="A19" t="s">
        <v>173</v>
      </c>
      <c r="C19" s="64">
        <f>MATCH(D12,'Solution Category Requirements'!$A$12:$A$421,0)-MATCH(C12,'Solution Category Requirements'!$A$12:$A$421,0)-1</f>
        <v>18</v>
      </c>
      <c r="D19" s="64">
        <f>MATCH(E12,'Solution Category Requirements'!$A$11:$A$421,0)-MATCH(D12,'Solution Category Requirements'!$A$11:$A$421,0)-1</f>
        <v>17</v>
      </c>
      <c r="E19" s="64">
        <f>MATCH(F12,'Solution Category Requirements'!$A$13:$A$421,0)-MATCH(E12,'Solution Category Requirements'!$A$13:$A$421,0)-1</f>
        <v>3</v>
      </c>
      <c r="F19" s="64">
        <f>MATCH(G12,'Solution Category Requirements'!$A$14:$A$421,0)-MATCH(F12,'Solution Category Requirements'!$A$14:$A$421,0)-1</f>
        <v>5</v>
      </c>
      <c r="G19" s="64">
        <f>MATCH(H12,'Solution Category Requirements'!$A$15:$A$421,0)-MATCH(G12,'Solution Category Requirements'!$A$15:$A$421,0)-1</f>
        <v>3</v>
      </c>
      <c r="H19" s="64">
        <f>MATCH(I12,'Solution Category Requirements'!$A$16:$A$421,0)-MATCH(H12,'Solution Category Requirements'!$A$16:$A$421,0)-1</f>
        <v>4</v>
      </c>
      <c r="I19" s="64">
        <f>MATCH(J12,'Solution Category Requirements'!$A$16:$A$421,0)-MATCH(I12,'Solution Category Requirements'!$A$16:$A$421,0)-1</f>
        <v>6</v>
      </c>
      <c r="J19" s="64">
        <f>MATCH(K12,'Solution Category Requirements'!$A$16:$A$421,0)-MATCH(J12,'Solution Category Requirements'!$A$16:$A$421,0)-1</f>
        <v>2</v>
      </c>
      <c r="K19" s="64">
        <f>MATCH(L12,'Solution Category Requirements'!$A$16:$A$421,0)-MATCH(K12,'Solution Category Requirements'!$A$16:$A$421,0)-1</f>
        <v>8</v>
      </c>
      <c r="L19" s="64" t="e">
        <f>MATCH(M12,'Solution Category Requirements'!$A$16:$A$421,0)-MATCH(L12,'Solution Category Requirements'!$A$16:$A$421,0)-1</f>
        <v>#N/A</v>
      </c>
      <c r="M19" s="64" t="e">
        <f>MATCH(N12,'Solution Category Requirements'!$A$16:$A$421,0)-MATCH(M12,'Solution Category Requirements'!$A$16:$A$421,0)-1</f>
        <v>#N/A</v>
      </c>
      <c r="N19" s="64" t="e">
        <f>MATCH(O12,'Solution Category Requirements'!$A$17:$A$421,0)-MATCH(N12,'Solution Category Requirements'!$A$17:$A$421,0)-1</f>
        <v>#N/A</v>
      </c>
      <c r="O19" s="64" t="e">
        <f>MATCH(P12,'Solution Category Requirements'!$A$18:$A$421,0)-MATCH(O12,'Solution Category Requirements'!$A$18:$A$421,0)-1</f>
        <v>#N/A</v>
      </c>
      <c r="P19" s="64" t="e">
        <f>MATCH(Q12,'Solution Category Requirements'!$A$19:$A$421,0)-MATCH(P12,'Solution Category Requirements'!$A$19:$A$421,0)-1</f>
        <v>#N/A</v>
      </c>
      <c r="Q19" s="64" t="e">
        <f>MATCH(R12,'Solution Category Requirements'!$A$20:$A$421,0)-MATCH(Q12,'Solution Category Requirements'!$A$20:$A$421,0)-1</f>
        <v>#N/A</v>
      </c>
      <c r="R19" s="64" t="e">
        <f>MATCH(S12,'Solution Category Requirements'!$A$21:$A$421,0)-MATCH(R12,'Solution Category Requirements'!$A$21:$A$421,0)-1</f>
        <v>#N/A</v>
      </c>
      <c r="T19" t="s">
        <v>174</v>
      </c>
    </row>
    <row r="20" spans="1:20" x14ac:dyDescent="0.3">
      <c r="T20" t="s">
        <v>175</v>
      </c>
    </row>
    <row r="21" spans="1:20" x14ac:dyDescent="0.3">
      <c r="A21" t="s">
        <v>176</v>
      </c>
    </row>
    <row r="22" spans="1:20" x14ac:dyDescent="0.3">
      <c r="B22" t="s">
        <v>6</v>
      </c>
      <c r="C22" t="s">
        <v>177</v>
      </c>
      <c r="D22" t="s">
        <v>178</v>
      </c>
      <c r="E22" t="s">
        <v>179</v>
      </c>
    </row>
    <row r="23" spans="1:20" x14ac:dyDescent="0.3">
      <c r="A23" t="s">
        <v>180</v>
      </c>
      <c r="B23">
        <f>'General Assessment'!A7</f>
        <v>0</v>
      </c>
      <c r="C23" t="e">
        <f>'Solution Category Requirements'!#REF!</f>
        <v>#REF!</v>
      </c>
    </row>
    <row r="24" spans="1:20" x14ac:dyDescent="0.3">
      <c r="A24" t="s">
        <v>181</v>
      </c>
      <c r="B24">
        <f>'General Assessment'!A8</f>
        <v>0</v>
      </c>
      <c r="C24" t="e">
        <f>'Solution Category Requirements'!#REF!</f>
        <v>#REF!</v>
      </c>
      <c r="D24">
        <f>J3</f>
        <v>5</v>
      </c>
    </row>
    <row r="25" spans="1:20" x14ac:dyDescent="0.3">
      <c r="A25" t="s">
        <v>179</v>
      </c>
      <c r="B25">
        <f>SUM(B23:B24)</f>
        <v>0</v>
      </c>
      <c r="C25" t="e">
        <f>SUM(C23:C24)</f>
        <v>#REF!</v>
      </c>
      <c r="D25">
        <f>SUM(D23:D24)</f>
        <v>5</v>
      </c>
      <c r="E25" t="e">
        <f>SUM(B25:D25)</f>
        <v>#REF!</v>
      </c>
    </row>
    <row r="29" spans="1:20" x14ac:dyDescent="0.3">
      <c r="A29" s="21" t="e">
        <f>IF(AND(N2=100%,E25=0),"Proceed","Do not submit")</f>
        <v>#REF!</v>
      </c>
    </row>
  </sheetData>
  <conditionalFormatting sqref="C19:R19">
    <cfRule type="expression" dxfId="0" priority="1">
      <formula>"&lt;&gt;C17"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59245-DDEE-43A9-9244-E4CF78BC15F7}">
  <sheetPr codeName="Sheet7">
    <tabColor rgb="FFDCC5ED"/>
  </sheetPr>
  <dimension ref="A1:F6"/>
  <sheetViews>
    <sheetView workbookViewId="0">
      <selection activeCell="C15" sqref="C15"/>
    </sheetView>
  </sheetViews>
  <sheetFormatPr defaultRowHeight="14.4" x14ac:dyDescent="0.3"/>
  <cols>
    <col min="1" max="1" width="55.44140625" bestFit="1" customWidth="1"/>
    <col min="2" max="2" width="36.77734375" customWidth="1"/>
    <col min="3" max="3" width="33" customWidth="1"/>
  </cols>
  <sheetData>
    <row r="1" spans="1:6" x14ac:dyDescent="0.3">
      <c r="A1" s="31" t="s">
        <v>182</v>
      </c>
      <c r="F1">
        <v>0</v>
      </c>
    </row>
    <row r="2" spans="1:6" x14ac:dyDescent="0.3">
      <c r="F2">
        <v>1</v>
      </c>
    </row>
    <row r="3" spans="1:6" x14ac:dyDescent="0.3">
      <c r="A3" t="s">
        <v>183</v>
      </c>
      <c r="B3" t="s">
        <v>184</v>
      </c>
      <c r="C3" t="s">
        <v>185</v>
      </c>
      <c r="F3">
        <v>2</v>
      </c>
    </row>
    <row r="4" spans="1:6" x14ac:dyDescent="0.3">
      <c r="A4" t="s">
        <v>186</v>
      </c>
      <c r="B4" t="s">
        <v>187</v>
      </c>
      <c r="C4" t="s">
        <v>188</v>
      </c>
      <c r="D4" t="s">
        <v>189</v>
      </c>
      <c r="F4">
        <v>3</v>
      </c>
    </row>
    <row r="5" spans="1:6" x14ac:dyDescent="0.3">
      <c r="A5" t="s">
        <v>190</v>
      </c>
      <c r="B5" t="s">
        <v>191</v>
      </c>
      <c r="C5" t="s">
        <v>192</v>
      </c>
      <c r="F5">
        <v>4</v>
      </c>
    </row>
    <row r="6" spans="1:6" x14ac:dyDescent="0.3">
      <c r="A6" t="str">
        <f>SUBSTITUTE(TRIM('General Assessment'!$E$12), " ", "%20")</f>
        <v>&lt;Enter%20your%20company%20UEN&gt;</v>
      </c>
      <c r="B6" t="str">
        <f>SUBSTITUTE(TRIM('General Assessment'!$E$13), " ", "%20")</f>
        <v>&lt;Enter%20your%20company%20name&gt;</v>
      </c>
      <c r="C6" t="str">
        <f>SUBSTITUTE(TRIM('General Assessment'!$E$14), " ", "%20")</f>
        <v>&lt;Enter%20solution%20name&gt;</v>
      </c>
      <c r="D6" t="str">
        <f>IF(OR('General Assessment'!$E$12="&lt;Enter your company UEN&gt; ",'General Assessment'!$E$13="&lt;Enter your company name&gt; ", 'General Assessment'!$E$14="&lt;Enter solution name&gt;"),"This cell will automatically generate a link once you have filled up your company name and proposed solution name in General Assessment worksheet.", CONCATENATE($A$1,$A$5,$A$6,$B$5,$B$6,$C$5,$C$6))</f>
        <v>This cell will automatically generate a link once you have filled up your company name and proposed solution name in General Assessment worksheet.</v>
      </c>
      <c r="F6">
        <v>5</v>
      </c>
    </row>
  </sheetData>
  <hyperlinks>
    <hyperlink ref="A1" r:id="rId1" xr:uid="{8DE3FBF8-047B-4213-AAD1-9305590A71C4}"/>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8A718-4096-43A7-9BB9-3541453D1345}">
  <sheetPr codeName="Sheet3"/>
  <dimension ref="A1:A3"/>
  <sheetViews>
    <sheetView workbookViewId="0"/>
  </sheetViews>
  <sheetFormatPr defaultColWidth="9.21875" defaultRowHeight="14.4" x14ac:dyDescent="0.3"/>
  <cols>
    <col min="1" max="1" width="14.5546875" style="1" customWidth="1"/>
    <col min="2" max="16384" width="9.21875" style="1"/>
  </cols>
  <sheetData>
    <row r="1" spans="1:1" x14ac:dyDescent="0.3">
      <c r="A1" s="1" t="s">
        <v>193</v>
      </c>
    </row>
    <row r="2" spans="1:1" x14ac:dyDescent="0.3">
      <c r="A2" s="1" t="s">
        <v>167</v>
      </c>
    </row>
    <row r="3" spans="1:1" x14ac:dyDescent="0.3">
      <c r="A3" s="1" t="s">
        <v>168</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51477A3375A814A86676B666E2436BD" ma:contentTypeVersion="2" ma:contentTypeDescription="Create a new document." ma:contentTypeScope="" ma:versionID="c2332939157c74b9f72d65518c6b9262">
  <xsd:schema xmlns:xsd="http://www.w3.org/2001/XMLSchema" xmlns:xs="http://www.w3.org/2001/XMLSchema" xmlns:p="http://schemas.microsoft.com/office/2006/metadata/properties" xmlns:ns2="388bccd0-021a-467f-a5da-ec7dfa5bc485" targetNamespace="http://schemas.microsoft.com/office/2006/metadata/properties" ma:root="true" ma:fieldsID="7d578c73d911004a5155297ea7e692e8" ns2:_="">
    <xsd:import namespace="388bccd0-021a-467f-a5da-ec7dfa5bc48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8bccd0-021a-467f-a5da-ec7dfa5bc48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88CD02F-BAC1-4B50-B507-03A7013F4C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8bccd0-021a-467f-a5da-ec7dfa5bc4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893BB2C-9572-4052-B0A1-88BE5C0BA4EF}">
  <ds:schemaRefs>
    <ds:schemaRef ds:uri="http://schemas.microsoft.com/office/2006/metadata/properties"/>
    <ds:schemaRef ds:uri="http://schemas.microsoft.com/office/infopath/2007/PartnerControls"/>
    <ds:schemaRef ds:uri="78a5fe93-ebbe-4ec4-acb4-1a2c7b54ea24"/>
  </ds:schemaRefs>
</ds:datastoreItem>
</file>

<file path=customXml/itemProps3.xml><?xml version="1.0" encoding="utf-8"?>
<ds:datastoreItem xmlns:ds="http://schemas.openxmlformats.org/officeDocument/2006/customXml" ds:itemID="{CF691466-BBB4-45BD-844A-40D44A63174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General Assessment</vt:lpstr>
      <vt:lpstr>Solution Category Requirements</vt:lpstr>
      <vt:lpstr>Satisfaction Survey</vt:lpstr>
      <vt:lpstr>Overall Dashboard</vt:lpstr>
      <vt:lpstr>Data for graphs</vt:lpstr>
      <vt:lpstr>Survey link</vt:lpstr>
      <vt:lpstr>Dropdown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Giselle NG</dc:creator>
  <cp:keywords/>
  <dc:description/>
  <cp:lastModifiedBy>JS ONG (IMDA)</cp:lastModifiedBy>
  <cp:revision/>
  <dcterms:created xsi:type="dcterms:W3CDTF">2023-12-13T06:24:13Z</dcterms:created>
  <dcterms:modified xsi:type="dcterms:W3CDTF">2025-04-21T02:24:06Z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2023-12-13T07:43:38Z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6bcecb2f-5282-47fd-b85f-433ae6728ad7</vt:lpwstr>
  </property>
  <property fmtid="{D5CDD505-2E9C-101B-9397-08002B2CF9AE}" pid="8" name="MSIP_Label_5434c4c7-833e-41e4-b0ab-cdb227a2f6f7_ContentBits">
    <vt:lpwstr>0</vt:lpwstr>
  </property>
  <property fmtid="{D5CDD505-2E9C-101B-9397-08002B2CF9AE}" pid="9" name="ContentTypeId">
    <vt:lpwstr>0x010100551477A3375A814A86676B666E2436BD</vt:lpwstr>
  </property>
  <property fmtid="{D5CDD505-2E9C-101B-9397-08002B2CF9AE}" pid="10" name="MediaServiceImageTags">
    <vt:lpwstr/>
  </property>
</Properties>
</file>